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120" windowHeight="7770" tabRatio="909" firstSheet="4" activeTab="8"/>
  </bookViews>
  <sheets>
    <sheet name="Общие сведения" sheetId="1" r:id="rId1"/>
    <sheet name="Расход  тепла 2013-2017" sheetId="2" r:id="rId2"/>
    <sheet name="Обслуживание системы учета теп" sheetId="3" r:id="rId3"/>
    <sheet name="Расход э-энергии 2013-2017 " sheetId="4" r:id="rId4"/>
    <sheet name="Сравн. поквар-но э-эн (тек. г)" sheetId="5" r:id="rId5"/>
    <sheet name="Расход ХВС 2013-2017 " sheetId="6" r:id="rId6"/>
    <sheet name="Сравн. поквар-но ХВС (тек. год)" sheetId="7" r:id="rId7"/>
    <sheet name="Сверка с энерг. снаб. орг." sheetId="8" r:id="rId8"/>
    <sheet name="Общее потербление энергии" sheetId="9" r:id="rId9"/>
  </sheets>
  <definedNames>
    <definedName name="Z_6C0CD2E4_2A50_435E_9084_C983F44C3DA3_.wvu.PrintArea" localSheetId="2" hidden="1">'Обслуживание системы учета теп'!$B$2:$G$20</definedName>
    <definedName name="Z_6C0CD2E4_2A50_435E_9084_C983F44C3DA3_.wvu.PrintArea" localSheetId="0" hidden="1">'Общие сведения'!$B$3:$X$37</definedName>
    <definedName name="Z_6C0CD2E4_2A50_435E_9084_C983F44C3DA3_.wvu.Rows" localSheetId="2" hidden="1">'Обслуживание системы учета теп'!$7:$8</definedName>
    <definedName name="_xlnm.Print_Area" localSheetId="2">'Обслуживание системы учета теп'!$B$2:$G$20</definedName>
    <definedName name="_xlnm.Print_Area" localSheetId="8">'Общее потербление энергии'!$B$2:$AI$16</definedName>
    <definedName name="_xlnm.Print_Area" localSheetId="0">'Общие сведения'!$B$3:$X$37</definedName>
    <definedName name="_xlnm.Print_Area" localSheetId="1">'Расход  тепла 2013-2017'!$B$2:$Z$70</definedName>
    <definedName name="_xlnm.Print_Area" localSheetId="5">'Расход ХВС 2013-2017 '!$B$2:$AA$59</definedName>
    <definedName name="_xlnm.Print_Area" localSheetId="3">'Расход э-энергии 2013-2017 '!$B$3:$AA$59</definedName>
    <definedName name="_xlnm.Print_Area" localSheetId="7">'Сверка с энерг. снаб. орг.'!$B$2:$H$75</definedName>
    <definedName name="_xlnm.Print_Area" localSheetId="6">'Сравн. поквар-но ХВС (тек. год)'!$B$2:$T$28</definedName>
    <definedName name="_xlnm.Print_Area" localSheetId="4">'Сравн. поквар-но э-эн (тек. г)'!$B$2:$T$29</definedName>
  </definedNames>
  <calcPr calcId="145621"/>
  <customWorkbookViews>
    <customWorkbookView name="user - Личное представление" guid="{6C0CD2E4-2A50-435E-9084-C983F44C3DA3}" mergeInterval="0" personalView="1" maximized="1" windowWidth="1362" windowHeight="543" tabRatio="909" activeSheetId="7"/>
  </customWorkbookViews>
</workbook>
</file>

<file path=xl/calcChain.xml><?xml version="1.0" encoding="utf-8"?>
<calcChain xmlns="http://schemas.openxmlformats.org/spreadsheetml/2006/main">
  <c r="E17" i="2" l="1"/>
  <c r="I41" i="2"/>
  <c r="I39" i="2"/>
  <c r="I38" i="2"/>
  <c r="N6" i="9" s="1"/>
  <c r="I37" i="2"/>
  <c r="N5" i="9" s="1"/>
  <c r="I36" i="2"/>
  <c r="I35" i="2"/>
  <c r="I34" i="2"/>
  <c r="N14" i="9" s="1"/>
  <c r="I33" i="2"/>
  <c r="N13" i="9" s="1"/>
  <c r="AI9" i="9"/>
  <c r="AI10" i="9"/>
  <c r="AI11" i="9"/>
  <c r="AI12" i="9"/>
  <c r="AI8" i="9"/>
  <c r="AB9" i="9"/>
  <c r="AB10" i="9"/>
  <c r="AB11" i="9"/>
  <c r="AB12" i="9"/>
  <c r="AB8" i="9"/>
  <c r="U9" i="9"/>
  <c r="U10" i="9"/>
  <c r="U11" i="9"/>
  <c r="U12" i="9"/>
  <c r="U8" i="9"/>
  <c r="N15" i="9"/>
  <c r="N9" i="9"/>
  <c r="N10" i="9"/>
  <c r="N11" i="9"/>
  <c r="N12" i="9"/>
  <c r="N8" i="9"/>
  <c r="N7" i="9"/>
  <c r="T5" i="9"/>
  <c r="T6" i="9"/>
  <c r="T16" i="9" s="1"/>
  <c r="T7" i="9"/>
  <c r="T8" i="9"/>
  <c r="T9" i="9"/>
  <c r="T10" i="9"/>
  <c r="T11" i="9"/>
  <c r="T12" i="9"/>
  <c r="T13" i="9"/>
  <c r="T14" i="9"/>
  <c r="T15" i="9"/>
  <c r="T4" i="9"/>
  <c r="AH5" i="9"/>
  <c r="AH6" i="9"/>
  <c r="AH16" i="9" s="1"/>
  <c r="AH7" i="9"/>
  <c r="AH8" i="9"/>
  <c r="AH9" i="9"/>
  <c r="AH10" i="9"/>
  <c r="AH11" i="9"/>
  <c r="AH12" i="9"/>
  <c r="AH13" i="9"/>
  <c r="AH14" i="9"/>
  <c r="AH15" i="9"/>
  <c r="AH4" i="9"/>
  <c r="AA5" i="9"/>
  <c r="AA16" i="9" s="1"/>
  <c r="AA6" i="9"/>
  <c r="AA7" i="9"/>
  <c r="AA8" i="9"/>
  <c r="AA9" i="9"/>
  <c r="AA10" i="9"/>
  <c r="AA11" i="9"/>
  <c r="AA12" i="9"/>
  <c r="AA13" i="9"/>
  <c r="AA14" i="9"/>
  <c r="AA15" i="9"/>
  <c r="AA4" i="9"/>
  <c r="M5" i="9"/>
  <c r="M16" i="9" s="1"/>
  <c r="M6" i="9"/>
  <c r="M7" i="9"/>
  <c r="M8" i="9"/>
  <c r="M9" i="9"/>
  <c r="M10" i="9"/>
  <c r="M11" i="9"/>
  <c r="M12" i="9"/>
  <c r="M13" i="9"/>
  <c r="M14" i="9"/>
  <c r="M15" i="9"/>
  <c r="M4" i="9"/>
  <c r="AG5" i="9"/>
  <c r="AG6" i="9"/>
  <c r="AG7" i="9"/>
  <c r="AG8" i="9"/>
  <c r="AG9" i="9"/>
  <c r="AG10" i="9"/>
  <c r="AG11" i="9"/>
  <c r="AG12" i="9"/>
  <c r="AG13" i="9"/>
  <c r="AG14" i="9"/>
  <c r="AG15" i="9"/>
  <c r="AG4" i="9"/>
  <c r="Z5" i="9"/>
  <c r="Z16" i="9" s="1"/>
  <c r="Z6" i="9"/>
  <c r="Z7" i="9"/>
  <c r="Z8" i="9"/>
  <c r="Z9" i="9"/>
  <c r="Z10" i="9"/>
  <c r="Z11" i="9"/>
  <c r="Z12" i="9"/>
  <c r="Z13" i="9"/>
  <c r="Z14" i="9"/>
  <c r="Z15" i="9"/>
  <c r="S5" i="9"/>
  <c r="S16" i="9" s="1"/>
  <c r="S6" i="9"/>
  <c r="S7" i="9"/>
  <c r="S8" i="9"/>
  <c r="S9" i="9"/>
  <c r="S10" i="9"/>
  <c r="S11" i="9"/>
  <c r="S12" i="9"/>
  <c r="S13" i="9"/>
  <c r="S14" i="9"/>
  <c r="S15" i="9"/>
  <c r="Z4" i="9"/>
  <c r="S4" i="9"/>
  <c r="L5" i="9"/>
  <c r="L6" i="9"/>
  <c r="L7" i="9"/>
  <c r="L8" i="9"/>
  <c r="L9" i="9"/>
  <c r="L10" i="9"/>
  <c r="L11" i="9"/>
  <c r="L12" i="9"/>
  <c r="L13" i="9"/>
  <c r="L14" i="9"/>
  <c r="L15" i="9"/>
  <c r="L4" i="9"/>
  <c r="AF14" i="9"/>
  <c r="AF15" i="9"/>
  <c r="AF13" i="9"/>
  <c r="AF5" i="9"/>
  <c r="AF6" i="9"/>
  <c r="AF7" i="9"/>
  <c r="AF4" i="9"/>
  <c r="Y14" i="9"/>
  <c r="Y15" i="9"/>
  <c r="Y13" i="9"/>
  <c r="Y5" i="9"/>
  <c r="Y6" i="9"/>
  <c r="Y7" i="9"/>
  <c r="Y4" i="9"/>
  <c r="R14" i="9"/>
  <c r="R15" i="9"/>
  <c r="R13" i="9"/>
  <c r="R5" i="9"/>
  <c r="R6" i="9"/>
  <c r="R7" i="9"/>
  <c r="R4" i="9"/>
  <c r="K14" i="9"/>
  <c r="K15" i="9"/>
  <c r="K13" i="9"/>
  <c r="K5" i="9"/>
  <c r="K6" i="9"/>
  <c r="K7" i="9"/>
  <c r="K4" i="9"/>
  <c r="AG16" i="9"/>
  <c r="F16" i="9"/>
  <c r="F15" i="9"/>
  <c r="F5" i="9"/>
  <c r="F6" i="9"/>
  <c r="F7" i="9"/>
  <c r="F8" i="9"/>
  <c r="F9" i="9"/>
  <c r="F10" i="9"/>
  <c r="F11" i="9"/>
  <c r="F12" i="9"/>
  <c r="F13" i="9"/>
  <c r="F14" i="9"/>
  <c r="F4" i="9"/>
  <c r="E5" i="9"/>
  <c r="E6" i="9"/>
  <c r="E7" i="9"/>
  <c r="E8" i="9"/>
  <c r="E9" i="9"/>
  <c r="E10" i="9"/>
  <c r="E11" i="9"/>
  <c r="E12" i="9"/>
  <c r="E13" i="9"/>
  <c r="E14" i="9"/>
  <c r="E15" i="9"/>
  <c r="E16" i="9" s="1"/>
  <c r="E4" i="9"/>
  <c r="D14" i="9"/>
  <c r="D15" i="9"/>
  <c r="D13" i="9"/>
  <c r="D5" i="9"/>
  <c r="D6" i="9"/>
  <c r="D7" i="9"/>
  <c r="D4" i="9"/>
  <c r="I42" i="2" l="1"/>
  <c r="D16" i="9"/>
  <c r="L16" i="9"/>
  <c r="AF16" i="9"/>
  <c r="Y16" i="9"/>
  <c r="R16" i="9"/>
  <c r="K16" i="9"/>
  <c r="I18" i="7"/>
  <c r="E18" i="7"/>
  <c r="H28" i="7"/>
  <c r="K28" i="7" s="1"/>
  <c r="H27" i="7"/>
  <c r="K27" i="7" s="1"/>
  <c r="G21" i="7"/>
  <c r="I21" i="7" s="1"/>
  <c r="E21" i="7"/>
  <c r="I20" i="7"/>
  <c r="G20" i="7"/>
  <c r="E20" i="7"/>
  <c r="G19" i="7"/>
  <c r="I19" i="7" s="1"/>
  <c r="E19" i="7"/>
  <c r="G18" i="7"/>
  <c r="V20" i="6"/>
  <c r="T20" i="6"/>
  <c r="R20" i="6"/>
  <c r="P20" i="6"/>
  <c r="N20" i="6"/>
  <c r="L20" i="6"/>
  <c r="J20" i="6"/>
  <c r="H20" i="6"/>
  <c r="F20" i="6"/>
  <c r="D20" i="6"/>
  <c r="W19" i="6"/>
  <c r="U19" i="6"/>
  <c r="S19" i="6"/>
  <c r="Q19" i="6"/>
  <c r="O19" i="6"/>
  <c r="M19" i="6"/>
  <c r="K19" i="6"/>
  <c r="I19" i="6"/>
  <c r="G19" i="6"/>
  <c r="E19" i="6"/>
  <c r="W18" i="6"/>
  <c r="U18" i="6"/>
  <c r="S18" i="6"/>
  <c r="Q18" i="6"/>
  <c r="O18" i="6"/>
  <c r="M18" i="6"/>
  <c r="K18" i="6"/>
  <c r="I18" i="6"/>
  <c r="G18" i="6"/>
  <c r="E18" i="6"/>
  <c r="W17" i="6"/>
  <c r="U17" i="6"/>
  <c r="S17" i="6"/>
  <c r="Q17" i="6"/>
  <c r="O17" i="6"/>
  <c r="M17" i="6"/>
  <c r="K17" i="6"/>
  <c r="I17" i="6"/>
  <c r="G17" i="6"/>
  <c r="E17" i="6"/>
  <c r="W16" i="6"/>
  <c r="U16" i="6"/>
  <c r="S16" i="6"/>
  <c r="Q16" i="6"/>
  <c r="O16" i="6"/>
  <c r="M16" i="6"/>
  <c r="K16" i="6"/>
  <c r="I16" i="6"/>
  <c r="G16" i="6"/>
  <c r="E16" i="6"/>
  <c r="W15" i="6"/>
  <c r="U15" i="6"/>
  <c r="S15" i="6"/>
  <c r="Q15" i="6"/>
  <c r="O15" i="6"/>
  <c r="M15" i="6"/>
  <c r="K15" i="6"/>
  <c r="I15" i="6"/>
  <c r="G15" i="6"/>
  <c r="E15" i="6"/>
  <c r="W14" i="6"/>
  <c r="U14" i="6"/>
  <c r="S14" i="6"/>
  <c r="Q14" i="6"/>
  <c r="O14" i="6"/>
  <c r="M14" i="6"/>
  <c r="K14" i="6"/>
  <c r="I14" i="6"/>
  <c r="G14" i="6"/>
  <c r="E14" i="6"/>
  <c r="W13" i="6"/>
  <c r="U13" i="6"/>
  <c r="S13" i="6"/>
  <c r="Q13" i="6"/>
  <c r="O13" i="6"/>
  <c r="M13" i="6"/>
  <c r="K13" i="6"/>
  <c r="I13" i="6"/>
  <c r="G13" i="6"/>
  <c r="E13" i="6"/>
  <c r="W12" i="6"/>
  <c r="U12" i="6"/>
  <c r="S12" i="6"/>
  <c r="Q12" i="6"/>
  <c r="O12" i="6"/>
  <c r="M12" i="6"/>
  <c r="K12" i="6"/>
  <c r="I12" i="6"/>
  <c r="G12" i="6"/>
  <c r="E12" i="6"/>
  <c r="W11" i="6"/>
  <c r="U11" i="6"/>
  <c r="S11" i="6"/>
  <c r="Q11" i="6"/>
  <c r="O11" i="6"/>
  <c r="M11" i="6"/>
  <c r="K11" i="6"/>
  <c r="I11" i="6"/>
  <c r="G11" i="6"/>
  <c r="E11" i="6"/>
  <c r="W10" i="6"/>
  <c r="U10" i="6"/>
  <c r="S10" i="6"/>
  <c r="Q10" i="6"/>
  <c r="O10" i="6"/>
  <c r="M10" i="6"/>
  <c r="K10" i="6"/>
  <c r="I10" i="6"/>
  <c r="G10" i="6"/>
  <c r="E10" i="6"/>
  <c r="W9" i="6"/>
  <c r="W20" i="6" s="1"/>
  <c r="U9" i="6"/>
  <c r="S9" i="6"/>
  <c r="Q9" i="6"/>
  <c r="O9" i="6"/>
  <c r="O20" i="6" s="1"/>
  <c r="M9" i="6"/>
  <c r="K9" i="6"/>
  <c r="I9" i="6"/>
  <c r="G9" i="6"/>
  <c r="G20" i="6" s="1"/>
  <c r="E9" i="6"/>
  <c r="W8" i="6"/>
  <c r="U8" i="6"/>
  <c r="U20" i="6" s="1"/>
  <c r="S8" i="6"/>
  <c r="S20" i="6" s="1"/>
  <c r="Q8" i="6"/>
  <c r="Q20" i="6" s="1"/>
  <c r="O8" i="6"/>
  <c r="M8" i="6"/>
  <c r="M20" i="6" s="1"/>
  <c r="K8" i="6"/>
  <c r="K20" i="6" s="1"/>
  <c r="I8" i="6"/>
  <c r="I20" i="6" s="1"/>
  <c r="G8" i="6"/>
  <c r="E8" i="6"/>
  <c r="E20" i="6" s="1"/>
  <c r="H29" i="5" l="1"/>
  <c r="H28" i="5"/>
  <c r="K29" i="5" s="1"/>
  <c r="I22" i="5"/>
  <c r="G22" i="5"/>
  <c r="E22" i="5"/>
  <c r="G21" i="5"/>
  <c r="I21" i="5" s="1"/>
  <c r="E21" i="5"/>
  <c r="G20" i="5"/>
  <c r="I20" i="5" s="1"/>
  <c r="E20" i="5"/>
  <c r="G19" i="5"/>
  <c r="I19" i="5" s="1"/>
  <c r="E19" i="5"/>
  <c r="C19" i="5"/>
  <c r="V20" i="4"/>
  <c r="T20" i="4"/>
  <c r="R20" i="4"/>
  <c r="P20" i="4"/>
  <c r="N20" i="4"/>
  <c r="L20" i="4"/>
  <c r="J20" i="4"/>
  <c r="H20" i="4"/>
  <c r="F20" i="4"/>
  <c r="D20" i="4"/>
  <c r="W19" i="4"/>
  <c r="U19" i="4"/>
  <c r="S19" i="4"/>
  <c r="Q19" i="4"/>
  <c r="O19" i="4"/>
  <c r="M19" i="4"/>
  <c r="K19" i="4"/>
  <c r="I19" i="4"/>
  <c r="G19" i="4"/>
  <c r="E19" i="4"/>
  <c r="W18" i="4"/>
  <c r="U18" i="4"/>
  <c r="S18" i="4"/>
  <c r="Q18" i="4"/>
  <c r="O18" i="4"/>
  <c r="M18" i="4"/>
  <c r="K18" i="4"/>
  <c r="I18" i="4"/>
  <c r="G18" i="4"/>
  <c r="E18" i="4"/>
  <c r="W17" i="4"/>
  <c r="U17" i="4"/>
  <c r="S17" i="4"/>
  <c r="Q17" i="4"/>
  <c r="O17" i="4"/>
  <c r="M17" i="4"/>
  <c r="K17" i="4"/>
  <c r="I17" i="4"/>
  <c r="G17" i="4"/>
  <c r="E17" i="4"/>
  <c r="W16" i="4"/>
  <c r="U16" i="4"/>
  <c r="S16" i="4"/>
  <c r="Q16" i="4"/>
  <c r="O16" i="4"/>
  <c r="M16" i="4"/>
  <c r="K16" i="4"/>
  <c r="I16" i="4"/>
  <c r="G16" i="4"/>
  <c r="E16" i="4"/>
  <c r="W15" i="4"/>
  <c r="U15" i="4"/>
  <c r="S15" i="4"/>
  <c r="Q15" i="4"/>
  <c r="O15" i="4"/>
  <c r="M15" i="4"/>
  <c r="K15" i="4"/>
  <c r="I15" i="4"/>
  <c r="G15" i="4"/>
  <c r="E15" i="4"/>
  <c r="G11" i="9" s="1"/>
  <c r="W14" i="4"/>
  <c r="U14" i="4"/>
  <c r="S14" i="4"/>
  <c r="Q14" i="4"/>
  <c r="O14" i="4"/>
  <c r="M14" i="4"/>
  <c r="K14" i="4"/>
  <c r="I14" i="4"/>
  <c r="G14" i="4"/>
  <c r="E14" i="4"/>
  <c r="W13" i="4"/>
  <c r="U13" i="4"/>
  <c r="S13" i="4"/>
  <c r="Q13" i="4"/>
  <c r="O13" i="4"/>
  <c r="M13" i="4"/>
  <c r="K13" i="4"/>
  <c r="I13" i="4"/>
  <c r="G13" i="4"/>
  <c r="E13" i="4"/>
  <c r="G9" i="9" s="1"/>
  <c r="W12" i="4"/>
  <c r="U12" i="4"/>
  <c r="S12" i="4"/>
  <c r="Q12" i="4"/>
  <c r="O12" i="4"/>
  <c r="M12" i="4"/>
  <c r="K12" i="4"/>
  <c r="I12" i="4"/>
  <c r="G12" i="4"/>
  <c r="E12" i="4"/>
  <c r="W11" i="4"/>
  <c r="U11" i="4"/>
  <c r="S11" i="4"/>
  <c r="Q11" i="4"/>
  <c r="O11" i="4"/>
  <c r="M11" i="4"/>
  <c r="K11" i="4"/>
  <c r="I11" i="4"/>
  <c r="G11" i="4"/>
  <c r="E11" i="4"/>
  <c r="W10" i="4"/>
  <c r="U10" i="4"/>
  <c r="S10" i="4"/>
  <c r="Q10" i="4"/>
  <c r="O10" i="4"/>
  <c r="M10" i="4"/>
  <c r="K10" i="4"/>
  <c r="I10" i="4"/>
  <c r="G10" i="4"/>
  <c r="E10" i="4"/>
  <c r="W9" i="4"/>
  <c r="U9" i="4"/>
  <c r="S9" i="4"/>
  <c r="Q9" i="4"/>
  <c r="Q20" i="4" s="1"/>
  <c r="O9" i="4"/>
  <c r="M9" i="4"/>
  <c r="K9" i="4"/>
  <c r="I9" i="4"/>
  <c r="I20" i="4" s="1"/>
  <c r="G9" i="4"/>
  <c r="E9" i="4"/>
  <c r="W8" i="4"/>
  <c r="W20" i="4" s="1"/>
  <c r="U8" i="4"/>
  <c r="U20" i="4" s="1"/>
  <c r="S8" i="4"/>
  <c r="S20" i="4" s="1"/>
  <c r="Q8" i="4"/>
  <c r="O8" i="4"/>
  <c r="O20" i="4" s="1"/>
  <c r="M8" i="4"/>
  <c r="M20" i="4" s="1"/>
  <c r="K8" i="4"/>
  <c r="I8" i="4"/>
  <c r="G8" i="4"/>
  <c r="E8" i="4"/>
  <c r="K20" i="4" l="1"/>
  <c r="N4" i="9"/>
  <c r="N16" i="9" s="1"/>
  <c r="G8" i="9"/>
  <c r="G10" i="9"/>
  <c r="G12" i="9"/>
  <c r="G20" i="4"/>
  <c r="E20" i="4"/>
  <c r="K28" i="5"/>
  <c r="X41" i="2" l="1"/>
  <c r="S41" i="2"/>
  <c r="N41" i="2"/>
  <c r="E41" i="2"/>
  <c r="X39" i="2"/>
  <c r="AI7" i="9" s="1"/>
  <c r="X38" i="2"/>
  <c r="AI6" i="9" s="1"/>
  <c r="X37" i="2"/>
  <c r="AI5" i="9" s="1"/>
  <c r="X36" i="2"/>
  <c r="AI4" i="9" s="1"/>
  <c r="AI16" i="9" s="1"/>
  <c r="X35" i="2"/>
  <c r="AI15" i="9" s="1"/>
  <c r="X34" i="2"/>
  <c r="AI14" i="9" s="1"/>
  <c r="X33" i="2"/>
  <c r="AI13" i="9" s="1"/>
  <c r="S39" i="2"/>
  <c r="AB7" i="9" s="1"/>
  <c r="S38" i="2"/>
  <c r="AB6" i="9" s="1"/>
  <c r="S37" i="2"/>
  <c r="AB5" i="9" s="1"/>
  <c r="S36" i="2"/>
  <c r="AB4" i="9" s="1"/>
  <c r="S35" i="2"/>
  <c r="AB15" i="9" s="1"/>
  <c r="S34" i="2"/>
  <c r="AB14" i="9" s="1"/>
  <c r="S33" i="2"/>
  <c r="AB13" i="9" s="1"/>
  <c r="N39" i="2"/>
  <c r="U7" i="9" s="1"/>
  <c r="N38" i="2"/>
  <c r="U6" i="9" s="1"/>
  <c r="N37" i="2"/>
  <c r="U5" i="9" s="1"/>
  <c r="N36" i="2"/>
  <c r="U4" i="9" s="1"/>
  <c r="N35" i="2"/>
  <c r="U15" i="9" s="1"/>
  <c r="N34" i="2"/>
  <c r="U14" i="9" s="1"/>
  <c r="N33" i="2"/>
  <c r="U13" i="9" s="1"/>
  <c r="E34" i="2"/>
  <c r="G14" i="9" s="1"/>
  <c r="E35" i="2"/>
  <c r="G15" i="9" s="1"/>
  <c r="E36" i="2"/>
  <c r="G4" i="9" s="1"/>
  <c r="E37" i="2"/>
  <c r="G5" i="9" s="1"/>
  <c r="E38" i="2"/>
  <c r="G6" i="9" s="1"/>
  <c r="E39" i="2"/>
  <c r="G7" i="9" s="1"/>
  <c r="E33" i="2"/>
  <c r="G13" i="9" s="1"/>
  <c r="Z26" i="2"/>
  <c r="Z27" i="2" s="1"/>
  <c r="U26" i="2"/>
  <c r="U27" i="2" s="1"/>
  <c r="P26" i="2"/>
  <c r="P27" i="2" s="1"/>
  <c r="K26" i="2"/>
  <c r="K27" i="2" s="1"/>
  <c r="F26" i="2"/>
  <c r="F27" i="2" s="1"/>
  <c r="X17" i="2"/>
  <c r="Y17" i="2" s="1"/>
  <c r="X21" i="2"/>
  <c r="Y21" i="2" s="1"/>
  <c r="X20" i="2"/>
  <c r="Y20" i="2" s="1"/>
  <c r="X19" i="2"/>
  <c r="Y19" i="2" s="1"/>
  <c r="X18" i="2"/>
  <c r="Y18" i="2" s="1"/>
  <c r="X16" i="2"/>
  <c r="Y16" i="2" s="1"/>
  <c r="X15" i="2"/>
  <c r="Y15" i="2" s="1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E21" i="2"/>
  <c r="F21" i="2" s="1"/>
  <c r="E20" i="2"/>
  <c r="F20" i="2" s="1"/>
  <c r="E19" i="2"/>
  <c r="F19" i="2" s="1"/>
  <c r="E18" i="2"/>
  <c r="F18" i="2" s="1"/>
  <c r="F17" i="2"/>
  <c r="E16" i="2"/>
  <c r="F16" i="2" s="1"/>
  <c r="E15" i="2"/>
  <c r="F15" i="2" s="1"/>
  <c r="AB16" i="9" l="1"/>
  <c r="U16" i="9"/>
  <c r="G16" i="9"/>
  <c r="X42" i="2"/>
  <c r="E42" i="2"/>
  <c r="S42" i="2"/>
  <c r="N42" i="2"/>
</calcChain>
</file>

<file path=xl/sharedStrings.xml><?xml version="1.0" encoding="utf-8"?>
<sst xmlns="http://schemas.openxmlformats.org/spreadsheetml/2006/main" count="601" uniqueCount="155">
  <si>
    <t>Месяц</t>
  </si>
  <si>
    <t>Сумма, тг</t>
  </si>
  <si>
    <t>Март</t>
  </si>
  <si>
    <t>Апрель</t>
  </si>
  <si>
    <t>Октябрь</t>
  </si>
  <si>
    <t>Ноябрь</t>
  </si>
  <si>
    <t>Декабрь</t>
  </si>
  <si>
    <t>Теплопотребление в год, Гкал:</t>
  </si>
  <si>
    <t>Оплата по теплу в год, тг:</t>
  </si>
  <si>
    <t>В среднем, потребление тепла в месяц, Гкал:</t>
  </si>
  <si>
    <t>Средний тариф, тг/Гкал:</t>
  </si>
  <si>
    <t>Общие данные</t>
  </si>
  <si>
    <t>Назначение</t>
  </si>
  <si>
    <t>Адрес</t>
  </si>
  <si>
    <t>Год постройки</t>
  </si>
  <si>
    <t>Материал стен</t>
  </si>
  <si>
    <t>Общий объем, м3</t>
  </si>
  <si>
    <t>Количество этажей, шт</t>
  </si>
  <si>
    <t>Количество проживающих людей, чел</t>
  </si>
  <si>
    <t>Общедомовое оборудование (технические приборы), применяемое при мониторинге на объекте, исправность, поверка</t>
  </si>
  <si>
    <t xml:space="preserve">Прибор учета </t>
  </si>
  <si>
    <t xml:space="preserve">Количество </t>
  </si>
  <si>
    <t>Заводской номер</t>
  </si>
  <si>
    <t>Дата установки</t>
  </si>
  <si>
    <t>Дата последней поверки</t>
  </si>
  <si>
    <t>Тепловая энергия</t>
  </si>
  <si>
    <t xml:space="preserve">Январь </t>
  </si>
  <si>
    <t xml:space="preserve">Февраль </t>
  </si>
  <si>
    <t>Период</t>
  </si>
  <si>
    <t>Вызов  сервисной компании (по договору), Сумма, тг.</t>
  </si>
  <si>
    <t>Ответственный ФИО</t>
  </si>
  <si>
    <t xml:space="preserve">Режимы обслуживания теплорегулирующего оборудования </t>
  </si>
  <si>
    <t>Общая отапливаемая площадь, м2</t>
  </si>
  <si>
    <t>Теплопотребление по СТУ, Гкал/м2*мес</t>
  </si>
  <si>
    <t>2013 г.</t>
  </si>
  <si>
    <t>2014 г.</t>
  </si>
  <si>
    <t>2015 г.</t>
  </si>
  <si>
    <t>2016 г.</t>
  </si>
  <si>
    <t>2017 г.</t>
  </si>
  <si>
    <t>Количество квартир, шт</t>
  </si>
  <si>
    <t>МЖД</t>
  </si>
  <si>
    <t xml:space="preserve">Определение расхода тепловой энергии </t>
  </si>
  <si>
    <t xml:space="preserve">Оплата тепловой энергии </t>
  </si>
  <si>
    <t>Устранены неполадки самостоятельно</t>
  </si>
  <si>
    <t>Теплопотребление приведенное к средней темп. наруж. воздуха, Гкал/м2*мес</t>
  </si>
  <si>
    <t>Заполняется ответственным исполнителем</t>
  </si>
  <si>
    <t>Электроэнергии</t>
  </si>
  <si>
    <t>2015-2016 гг.</t>
  </si>
  <si>
    <t>2014-2015 гг.</t>
  </si>
  <si>
    <t>2013-2014 гг.</t>
  </si>
  <si>
    <t>2012-2013 гг.</t>
  </si>
  <si>
    <t>2016-2017 гг.</t>
  </si>
  <si>
    <t>*</t>
  </si>
  <si>
    <t>Теплопотребление по СТУ, Гкал/мес*</t>
  </si>
  <si>
    <t>Кол-во дней в отчётном периоде*</t>
  </si>
  <si>
    <t>Средняя фактическая темп. наруж. воздуха, °С*</t>
  </si>
  <si>
    <t>Средняя нормативная наружная температура за сезон, °С*:</t>
  </si>
  <si>
    <t>Тариф, тг*</t>
  </si>
  <si>
    <t>Перечень общедомового электрооборудования, установленного на доме*</t>
  </si>
  <si>
    <t>№</t>
  </si>
  <si>
    <t>Наименование</t>
  </si>
  <si>
    <t>Мощность, КВт</t>
  </si>
  <si>
    <t>Срок службы, лет</t>
  </si>
  <si>
    <t>* Общедомовое потребление электроэнергии расходуется на: освещение подъездов, подвалов, чердаков, работу противопожарной автоматики, приподъездного светильника, антенных усилителей, домофонов, насосов, подкачивающих воду на верхние этажи дома и прочего электрооборудования, необходимого для комфортных условий проживания в доме и являющегося общей собственностью всех жильцов. Кроме того, технологические потери во внутридомовых сетях также оплачиваются как общедомовое электропотребление</t>
  </si>
  <si>
    <t>a</t>
  </si>
  <si>
    <t>b</t>
  </si>
  <si>
    <t>c</t>
  </si>
  <si>
    <t>d</t>
  </si>
  <si>
    <t>Май</t>
  </si>
  <si>
    <t>Июнь</t>
  </si>
  <si>
    <t>Июль</t>
  </si>
  <si>
    <t>Август</t>
  </si>
  <si>
    <t>Сентябрь</t>
  </si>
  <si>
    <t>Сумма</t>
  </si>
  <si>
    <t>Примечение:</t>
  </si>
  <si>
    <r>
      <t>Электроэнергия, кВт</t>
    </r>
    <r>
      <rPr>
        <b/>
        <sz val="16"/>
        <rFont val="Calibri"/>
        <family val="2"/>
      </rPr>
      <t>∙</t>
    </r>
    <r>
      <rPr>
        <b/>
        <sz val="16"/>
        <rFont val="Calibri"/>
        <family val="2"/>
        <scheme val="minor"/>
      </rPr>
      <t>ч по общедомовому электросчетчику</t>
    </r>
  </si>
  <si>
    <t>Оплата за электроэнергию, тг по общедомовому электросчетчику</t>
  </si>
  <si>
    <r>
      <t>Электроэнергия, кВт</t>
    </r>
    <r>
      <rPr>
        <b/>
        <sz val="16"/>
        <rFont val="Calibri"/>
        <family val="2"/>
      </rPr>
      <t>∙</t>
    </r>
    <r>
      <rPr>
        <b/>
        <sz val="16"/>
        <rFont val="Calibri"/>
        <family val="2"/>
        <scheme val="minor"/>
      </rPr>
      <t>ч, затрачиваемая квартирами</t>
    </r>
  </si>
  <si>
    <t>Оплата за электроэнергию, тг затрачиваемая квартирами</t>
  </si>
  <si>
    <t>Год</t>
  </si>
  <si>
    <t>Общедомовой</t>
  </si>
  <si>
    <t>Квартирный</t>
  </si>
  <si>
    <t>Определение и сравнение количества электроэнергии, потребляемой поквартирно</t>
  </si>
  <si>
    <t>Номер квартиры</t>
  </si>
  <si>
    <t>Площадь квартиры, м2</t>
  </si>
  <si>
    <t>Количество жильцов, чел</t>
  </si>
  <si>
    <t>Электропотребление, кВтч/мес</t>
  </si>
  <si>
    <t>2015г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</si>
  <si>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</si>
  <si>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</si>
  <si>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</si>
  <si>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</si>
  <si>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</si>
  <si>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</si>
  <si>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</si>
  <si>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</si>
  <si>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</si>
  <si>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</si>
  <si>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</si>
  <si>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</si>
  <si>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…</t>
  </si>
  <si>
    <t>n</t>
  </si>
  <si>
    <t>Потребление, кВтч на 1 чел/мес</t>
  </si>
  <si>
    <t>Общее годовое потребление, кВтч</t>
  </si>
  <si>
    <t>Среднее годовое потребление, кВтч</t>
  </si>
  <si>
    <t xml:space="preserve">Сравнение одинаковых квартир по площади и количеству жильцов </t>
  </si>
  <si>
    <t>Номера квартир, одинаковых по площади м2</t>
  </si>
  <si>
    <t>Среднеее потребление, кВтч/мес</t>
  </si>
  <si>
    <t>Разница в потреблении, кВтч/мес</t>
  </si>
  <si>
    <t>Холодной воды</t>
  </si>
  <si>
    <t>Примечание:</t>
  </si>
  <si>
    <t>Потребление ХВС, м3 по общедомовому счетчику</t>
  </si>
  <si>
    <t>Оплата за ХВС, тг по общедомовому счетчику</t>
  </si>
  <si>
    <t>Потребление ХВС, м3, квартирами</t>
  </si>
  <si>
    <t>Оплата за ХВС, тг квартирами</t>
  </si>
  <si>
    <t>Определение и сравнение количества воды, потребляемой поквартирно</t>
  </si>
  <si>
    <t>Водопотребление, м3/мес</t>
  </si>
  <si>
    <t>Потребление, ХВС, м3 на 1 чел/мес</t>
  </si>
  <si>
    <t>Общее годовое потребление, м3</t>
  </si>
  <si>
    <t>Среднее годовое потребление, м3</t>
  </si>
  <si>
    <t>Среднеее потребление, м3/мес</t>
  </si>
  <si>
    <t>Разница в потреблении, м3/мес</t>
  </si>
  <si>
    <t>a*</t>
  </si>
  <si>
    <t>c*</t>
  </si>
  <si>
    <t>Триф, тг*</t>
  </si>
  <si>
    <t>Сверка показаний с энергоснабжающей организацией</t>
  </si>
  <si>
    <t>Холодная вода</t>
  </si>
  <si>
    <t>м3</t>
  </si>
  <si>
    <t>Электроэнергия</t>
  </si>
  <si>
    <t>кВт∙ч</t>
  </si>
  <si>
    <t>Гкал</t>
  </si>
  <si>
    <t>Январь</t>
  </si>
  <si>
    <t>Сбыт</t>
  </si>
  <si>
    <t>период</t>
  </si>
  <si>
    <t>Потребитель</t>
  </si>
  <si>
    <t>Февраль</t>
  </si>
  <si>
    <t>Примечание: теплопотребление по СТУ, Гкал/мес - указывается за полный месяц, не за период месяца</t>
  </si>
  <si>
    <t xml:space="preserve"> </t>
  </si>
  <si>
    <t>Вид энергии</t>
  </si>
  <si>
    <t>Оплата, тг</t>
  </si>
  <si>
    <t>2015 год</t>
  </si>
  <si>
    <t>ЦО, Гкал</t>
  </si>
  <si>
    <t>Э/энергия, кВт*ч</t>
  </si>
  <si>
    <t>ХВС, м3</t>
  </si>
  <si>
    <t>СУММА</t>
  </si>
  <si>
    <t>2016 год</t>
  </si>
  <si>
    <t>2013 год</t>
  </si>
  <si>
    <t>2014 год</t>
  </si>
  <si>
    <t>2017 год</t>
  </si>
  <si>
    <t>Нормативное потребление, Гкал/м2*мес*</t>
  </si>
  <si>
    <t xml:space="preserve">Определение расхода и оплаты электрической энергии за период с </t>
  </si>
  <si>
    <t>2013 по 2017 гг</t>
  </si>
  <si>
    <t xml:space="preserve">Определение расхода  и оплаты холодной воды за период </t>
  </si>
  <si>
    <t>с 2013 по 2017 гг</t>
  </si>
  <si>
    <t>Сбои в системе учета тепла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</si>
</sst>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"/>
    <numFmt numFmtId="166" formatCode="_-* #,##0_р_._-;\-* #,##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  <scheme val="minor"/>
    </font>
    <font>
      <sz val="10"/>
      <name val="Arial Cyr"/>
      <charset val="204"/>
    </font>
    <font>
      <b/>
      <sz val="16"/>
      <color theme="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DCF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FA341"/>
        <bgColor indexed="64"/>
      </patternFill>
    </fill>
    <fill>
      <patternFill patternType="solid">
        <fgColor rgb="FF5FB359"/>
        <bgColor indexed="64"/>
      </patternFill>
    </fill>
    <fill>
      <patternFill patternType="solid">
        <fgColor rgb="FF6CC66E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189B1"/>
        <bgColor indexed="64"/>
      </patternFill>
    </fill>
    <fill>
      <patternFill patternType="solid">
        <fgColor rgb="FF1B9DBB"/>
        <bgColor indexed="64"/>
      </patternFill>
    </fill>
    <fill>
      <patternFill patternType="solid">
        <fgColor rgb="FF26AAC4"/>
        <bgColor indexed="64"/>
      </patternFill>
    </fill>
    <fill>
      <patternFill patternType="solid">
        <fgColor rgb="FF9EBC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88DA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0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2">
    <xf numFmtId="0" fontId="0" fillId="0" borderId="0" xfId="0"/>
    <xf numFmtId="0" fontId="0" fillId="3" borderId="0" xfId="0" applyFill="1"/>
    <xf numFmtId="0" fontId="10" fillId="3" borderId="0" xfId="0" applyFont="1" applyFill="1"/>
    <xf numFmtId="0" fontId="10" fillId="3" borderId="0" xfId="0" applyFont="1" applyFill="1" applyBorder="1"/>
    <xf numFmtId="0" fontId="13" fillId="6" borderId="1" xfId="0" applyFont="1" applyFill="1" applyBorder="1"/>
    <xf numFmtId="0" fontId="0" fillId="3" borderId="1" xfId="0" applyFill="1" applyBorder="1"/>
    <xf numFmtId="0" fontId="0" fillId="3" borderId="0" xfId="0" applyFill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2" xfId="0" applyFill="1" applyBorder="1" applyAlignment="1"/>
    <xf numFmtId="0" fontId="10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0" fillId="3" borderId="0" xfId="0" applyFont="1" applyFill="1" applyBorder="1" applyProtection="1">
      <protection hidden="1"/>
    </xf>
    <xf numFmtId="0" fontId="17" fillId="3" borderId="0" xfId="0" applyFont="1" applyFill="1" applyProtection="1"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Protection="1">
      <protection hidden="1"/>
    </xf>
    <xf numFmtId="0" fontId="10" fillId="5" borderId="1" xfId="0" applyFont="1" applyFill="1" applyBorder="1" applyProtection="1">
      <protection hidden="1"/>
    </xf>
    <xf numFmtId="0" fontId="10" fillId="9" borderId="1" xfId="0" applyFont="1" applyFill="1" applyBorder="1" applyProtection="1">
      <protection hidden="1"/>
    </xf>
    <xf numFmtId="0" fontId="10" fillId="11" borderId="1" xfId="0" applyFont="1" applyFill="1" applyBorder="1" applyProtection="1">
      <protection hidden="1"/>
    </xf>
    <xf numFmtId="0" fontId="10" fillId="12" borderId="1" xfId="0" applyFont="1" applyFill="1" applyBorder="1" applyProtection="1"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164" fontId="10" fillId="3" borderId="1" xfId="0" applyNumberFormat="1" applyFont="1" applyFill="1" applyBorder="1" applyProtection="1">
      <protection hidden="1"/>
    </xf>
    <xf numFmtId="164" fontId="10" fillId="3" borderId="0" xfId="0" applyNumberFormat="1" applyFont="1" applyFill="1" applyBorder="1" applyProtection="1"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0" fillId="3" borderId="2" xfId="0" applyFont="1" applyFill="1" applyBorder="1" applyAlignment="1" applyProtection="1">
      <protection hidden="1"/>
    </xf>
    <xf numFmtId="0" fontId="10" fillId="3" borderId="3" xfId="0" applyFont="1" applyFill="1" applyBorder="1" applyAlignment="1" applyProtection="1">
      <protection hidden="1"/>
    </xf>
    <xf numFmtId="0" fontId="10" fillId="3" borderId="4" xfId="0" applyFont="1" applyFill="1" applyBorder="1" applyAlignment="1" applyProtection="1">
      <protection hidden="1"/>
    </xf>
    <xf numFmtId="165" fontId="10" fillId="3" borderId="1" xfId="0" applyNumberFormat="1" applyFont="1" applyFill="1" applyBorder="1" applyProtection="1">
      <protection hidden="1"/>
    </xf>
    <xf numFmtId="165" fontId="10" fillId="3" borderId="0" xfId="0" applyNumberFormat="1" applyFont="1" applyFill="1" applyProtection="1"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Protection="1"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4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164" fontId="10" fillId="3" borderId="1" xfId="0" applyNumberFormat="1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9" borderId="1" xfId="0" applyFont="1" applyFill="1" applyBorder="1" applyProtection="1">
      <protection locked="0"/>
    </xf>
    <xf numFmtId="0" fontId="10" fillId="11" borderId="1" xfId="0" applyFont="1" applyFill="1" applyBorder="1" applyProtection="1">
      <protection locked="0"/>
    </xf>
    <xf numFmtId="0" fontId="10" fillId="12" borderId="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9" fillId="3" borderId="12" xfId="0" applyFont="1" applyFill="1" applyBorder="1" applyAlignment="1" applyProtection="1">
      <alignment horizontal="justify" vertical="center" wrapText="1"/>
      <protection locked="0"/>
    </xf>
    <xf numFmtId="0" fontId="9" fillId="3" borderId="13" xfId="0" applyFont="1" applyFill="1" applyBorder="1" applyAlignment="1" applyProtection="1">
      <alignment horizontal="justify" vertical="center" wrapText="1"/>
      <protection locked="0"/>
    </xf>
    <xf numFmtId="0" fontId="9" fillId="3" borderId="5" xfId="0" applyFont="1" applyFill="1" applyBorder="1" applyAlignment="1" applyProtection="1">
      <alignment horizontal="justify" vertical="center" wrapText="1"/>
      <protection locked="0"/>
    </xf>
    <xf numFmtId="0" fontId="9" fillId="3" borderId="6" xfId="0" applyFont="1" applyFill="1" applyBorder="1" applyAlignment="1" applyProtection="1">
      <alignment horizontal="justify" vertical="center" wrapText="1"/>
      <protection locked="0"/>
    </xf>
    <xf numFmtId="0" fontId="18" fillId="3" borderId="0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7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3" fillId="0" borderId="0" xfId="0" applyFont="1" applyProtection="1"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vertical="top" wrapText="1"/>
      <protection hidden="1"/>
    </xf>
    <xf numFmtId="0" fontId="0" fillId="2" borderId="10" xfId="0" applyFill="1" applyBorder="1" applyAlignment="1" applyProtection="1">
      <alignment vertical="top" wrapText="1"/>
      <protection hidden="1"/>
    </xf>
    <xf numFmtId="0" fontId="0" fillId="2" borderId="5" xfId="0" applyFill="1" applyBorder="1" applyAlignment="1" applyProtection="1">
      <alignment vertical="top" wrapText="1"/>
      <protection hidden="1"/>
    </xf>
    <xf numFmtId="0" fontId="0" fillId="2" borderId="6" xfId="0" applyFill="1" applyBorder="1" applyAlignment="1" applyProtection="1">
      <alignment vertical="top" wrapText="1"/>
      <protection hidden="1"/>
    </xf>
    <xf numFmtId="0" fontId="0" fillId="3" borderId="0" xfId="0" applyFill="1" applyProtection="1">
      <protection locked="0"/>
    </xf>
    <xf numFmtId="0" fontId="19" fillId="3" borderId="0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23" fillId="14" borderId="20" xfId="0" applyFont="1" applyFill="1" applyBorder="1" applyAlignment="1" applyProtection="1">
      <alignment horizontal="center" vertical="center"/>
      <protection hidden="1"/>
    </xf>
    <xf numFmtId="0" fontId="23" fillId="15" borderId="20" xfId="0" applyFont="1" applyFill="1" applyBorder="1" applyAlignment="1" applyProtection="1">
      <alignment horizontal="center" vertical="center"/>
      <protection hidden="1"/>
    </xf>
    <xf numFmtId="0" fontId="23" fillId="16" borderId="20" xfId="0" applyFont="1" applyFill="1" applyBorder="1" applyAlignment="1" applyProtection="1">
      <alignment horizontal="center" vertical="center"/>
      <protection hidden="1"/>
    </xf>
    <xf numFmtId="0" fontId="23" fillId="10" borderId="20" xfId="0" applyFont="1" applyFill="1" applyBorder="1" applyAlignment="1" applyProtection="1">
      <alignment horizontal="center" vertical="center"/>
      <protection hidden="1"/>
    </xf>
    <xf numFmtId="0" fontId="23" fillId="13" borderId="20" xfId="0" applyFont="1" applyFill="1" applyBorder="1" applyAlignment="1" applyProtection="1">
      <alignment horizontal="center" vertical="center"/>
      <protection hidden="1"/>
    </xf>
    <xf numFmtId="0" fontId="24" fillId="6" borderId="21" xfId="0" applyFont="1" applyFill="1" applyBorder="1" applyProtection="1">
      <protection hidden="1"/>
    </xf>
    <xf numFmtId="0" fontId="25" fillId="14" borderId="22" xfId="0" applyFont="1" applyFill="1" applyBorder="1" applyProtection="1">
      <protection hidden="1"/>
    </xf>
    <xf numFmtId="0" fontId="25" fillId="15" borderId="22" xfId="0" applyFont="1" applyFill="1" applyBorder="1" applyProtection="1">
      <protection hidden="1"/>
    </xf>
    <xf numFmtId="0" fontId="25" fillId="16" borderId="22" xfId="0" applyFont="1" applyFill="1" applyBorder="1" applyProtection="1">
      <protection hidden="1"/>
    </xf>
    <xf numFmtId="0" fontId="25" fillId="10" borderId="22" xfId="0" applyFont="1" applyFill="1" applyBorder="1" applyProtection="1">
      <protection hidden="1"/>
    </xf>
    <xf numFmtId="0" fontId="25" fillId="13" borderId="22" xfId="0" applyFont="1" applyFill="1" applyBorder="1" applyProtection="1">
      <protection hidden="1"/>
    </xf>
    <xf numFmtId="0" fontId="25" fillId="13" borderId="23" xfId="0" applyFont="1" applyFill="1" applyBorder="1" applyProtection="1">
      <protection hidden="1"/>
    </xf>
    <xf numFmtId="0" fontId="25" fillId="14" borderId="1" xfId="0" applyFont="1" applyFill="1" applyBorder="1" applyProtection="1">
      <protection hidden="1"/>
    </xf>
    <xf numFmtId="0" fontId="21" fillId="6" borderId="24" xfId="0" applyFont="1" applyFill="1" applyBorder="1" applyAlignment="1" applyProtection="1">
      <alignment horizontal="center"/>
      <protection hidden="1"/>
    </xf>
    <xf numFmtId="0" fontId="21" fillId="6" borderId="25" xfId="0" applyFont="1" applyFill="1" applyBorder="1" applyProtection="1">
      <protection hidden="1"/>
    </xf>
    <xf numFmtId="0" fontId="21" fillId="6" borderId="26" xfId="0" applyFont="1" applyFill="1" applyBorder="1" applyProtection="1">
      <protection hidden="1"/>
    </xf>
    <xf numFmtId="0" fontId="26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/>
      <protection hidden="1"/>
    </xf>
    <xf numFmtId="0" fontId="27" fillId="3" borderId="0" xfId="0" applyFont="1" applyFill="1" applyBorder="1" applyAlignment="1" applyProtection="1">
      <protection hidden="1"/>
    </xf>
    <xf numFmtId="0" fontId="29" fillId="3" borderId="0" xfId="0" applyFont="1" applyFill="1" applyAlignment="1" applyProtection="1">
      <alignment horizontal="left"/>
      <protection hidden="1"/>
    </xf>
    <xf numFmtId="0" fontId="27" fillId="3" borderId="0" xfId="0" applyFont="1" applyFill="1" applyBorder="1" applyAlignment="1" applyProtection="1">
      <alignment horizontal="left"/>
      <protection hidden="1"/>
    </xf>
    <xf numFmtId="0" fontId="20" fillId="3" borderId="0" xfId="0" applyFont="1" applyFill="1" applyBorder="1" applyProtection="1">
      <protection hidden="1"/>
    </xf>
    <xf numFmtId="0" fontId="20" fillId="3" borderId="0" xfId="0" applyFont="1" applyFill="1" applyBorder="1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25" fillId="14" borderId="22" xfId="0" applyFont="1" applyFill="1" applyBorder="1" applyProtection="1">
      <protection locked="0"/>
    </xf>
    <xf numFmtId="0" fontId="25" fillId="14" borderId="1" xfId="0" applyFont="1" applyFill="1" applyBorder="1" applyProtection="1">
      <protection locked="0"/>
    </xf>
    <xf numFmtId="0" fontId="25" fillId="15" borderId="22" xfId="0" applyFont="1" applyFill="1" applyBorder="1" applyProtection="1">
      <protection locked="0"/>
    </xf>
    <xf numFmtId="0" fontId="25" fillId="15" borderId="1" xfId="0" applyFont="1" applyFill="1" applyBorder="1" applyProtection="1">
      <protection locked="0"/>
    </xf>
    <xf numFmtId="0" fontId="25" fillId="16" borderId="22" xfId="0" applyFont="1" applyFill="1" applyBorder="1" applyProtection="1">
      <protection locked="0"/>
    </xf>
    <xf numFmtId="0" fontId="25" fillId="16" borderId="1" xfId="0" applyFont="1" applyFill="1" applyBorder="1" applyProtection="1">
      <protection locked="0"/>
    </xf>
    <xf numFmtId="0" fontId="25" fillId="10" borderId="22" xfId="0" applyFont="1" applyFill="1" applyBorder="1" applyProtection="1">
      <protection locked="0"/>
    </xf>
    <xf numFmtId="0" fontId="25" fillId="10" borderId="1" xfId="0" applyFont="1" applyFill="1" applyBorder="1" applyProtection="1">
      <protection locked="0"/>
    </xf>
    <xf numFmtId="0" fontId="25" fillId="13" borderId="22" xfId="0" applyFont="1" applyFill="1" applyBorder="1" applyProtection="1">
      <protection locked="0"/>
    </xf>
    <xf numFmtId="0" fontId="25" fillId="13" borderId="1" xfId="0" applyFont="1" applyFill="1" applyBorder="1" applyProtection="1"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3" fillId="6" borderId="1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2" xfId="0" applyFill="1" applyBorder="1" applyAlignment="1" applyProtection="1">
      <protection hidden="1"/>
    </xf>
    <xf numFmtId="0" fontId="19" fillId="3" borderId="0" xfId="0" applyFont="1" applyFill="1" applyProtection="1">
      <protection hidden="1"/>
    </xf>
    <xf numFmtId="0" fontId="21" fillId="19" borderId="20" xfId="0" applyFont="1" applyFill="1" applyBorder="1" applyAlignment="1" applyProtection="1">
      <alignment horizontal="center" vertical="center"/>
      <protection hidden="1"/>
    </xf>
    <xf numFmtId="0" fontId="21" fillId="20" borderId="20" xfId="0" applyFont="1" applyFill="1" applyBorder="1" applyAlignment="1" applyProtection="1">
      <alignment horizontal="center" vertical="center"/>
      <protection hidden="1"/>
    </xf>
    <xf numFmtId="0" fontId="21" fillId="21" borderId="20" xfId="0" applyFont="1" applyFill="1" applyBorder="1" applyAlignment="1" applyProtection="1">
      <alignment horizontal="center" vertical="center"/>
      <protection hidden="1"/>
    </xf>
    <xf numFmtId="0" fontId="21" fillId="22" borderId="20" xfId="0" applyFont="1" applyFill="1" applyBorder="1" applyAlignment="1" applyProtection="1">
      <alignment horizontal="center" vertical="center"/>
      <protection hidden="1"/>
    </xf>
    <xf numFmtId="0" fontId="23" fillId="23" borderId="20" xfId="0" applyFont="1" applyFill="1" applyBorder="1" applyAlignment="1" applyProtection="1">
      <alignment horizontal="center" vertical="center"/>
      <protection hidden="1"/>
    </xf>
    <xf numFmtId="0" fontId="15" fillId="17" borderId="21" xfId="0" applyFont="1" applyFill="1" applyBorder="1" applyProtection="1">
      <protection hidden="1"/>
    </xf>
    <xf numFmtId="0" fontId="24" fillId="19" borderId="22" xfId="0" applyFont="1" applyFill="1" applyBorder="1" applyProtection="1">
      <protection hidden="1"/>
    </xf>
    <xf numFmtId="0" fontId="24" fillId="20" borderId="22" xfId="0" applyFont="1" applyFill="1" applyBorder="1" applyProtection="1">
      <protection hidden="1"/>
    </xf>
    <xf numFmtId="0" fontId="24" fillId="21" borderId="22" xfId="0" applyFont="1" applyFill="1" applyBorder="1" applyProtection="1">
      <protection hidden="1"/>
    </xf>
    <xf numFmtId="0" fontId="24" fillId="22" borderId="22" xfId="0" applyFont="1" applyFill="1" applyBorder="1" applyProtection="1">
      <protection hidden="1"/>
    </xf>
    <xf numFmtId="0" fontId="25" fillId="23" borderId="22" xfId="0" applyFont="1" applyFill="1" applyBorder="1" applyProtection="1">
      <protection hidden="1"/>
    </xf>
    <xf numFmtId="0" fontId="25" fillId="23" borderId="23" xfId="0" applyFont="1" applyFill="1" applyBorder="1" applyProtection="1">
      <protection hidden="1"/>
    </xf>
    <xf numFmtId="0" fontId="24" fillId="19" borderId="1" xfId="0" applyFont="1" applyFill="1" applyBorder="1" applyProtection="1">
      <protection hidden="1"/>
    </xf>
    <xf numFmtId="0" fontId="1" fillId="17" borderId="24" xfId="0" applyFont="1" applyFill="1" applyBorder="1" applyAlignment="1" applyProtection="1">
      <alignment horizontal="center"/>
      <protection hidden="1"/>
    </xf>
    <xf numFmtId="0" fontId="1" fillId="17" borderId="25" xfId="0" applyFont="1" applyFill="1" applyBorder="1" applyProtection="1">
      <protection hidden="1"/>
    </xf>
    <xf numFmtId="0" fontId="1" fillId="17" borderId="26" xfId="0" applyFont="1" applyFill="1" applyBorder="1" applyProtection="1">
      <protection hidden="1"/>
    </xf>
    <xf numFmtId="0" fontId="12" fillId="24" borderId="1" xfId="0" applyFont="1" applyFill="1" applyBorder="1" applyAlignment="1" applyProtection="1">
      <alignment horizontal="center" vertical="center"/>
      <protection hidden="1"/>
    </xf>
    <xf numFmtId="0" fontId="24" fillId="19" borderId="22" xfId="0" applyFont="1" applyFill="1" applyBorder="1" applyProtection="1">
      <protection locked="0"/>
    </xf>
    <xf numFmtId="0" fontId="24" fillId="19" borderId="1" xfId="0" applyFont="1" applyFill="1" applyBorder="1" applyProtection="1">
      <protection locked="0"/>
    </xf>
    <xf numFmtId="0" fontId="24" fillId="20" borderId="22" xfId="0" applyFont="1" applyFill="1" applyBorder="1" applyProtection="1">
      <protection locked="0"/>
    </xf>
    <xf numFmtId="0" fontId="24" fillId="20" borderId="1" xfId="0" applyFont="1" applyFill="1" applyBorder="1" applyProtection="1">
      <protection locked="0"/>
    </xf>
    <xf numFmtId="0" fontId="24" fillId="21" borderId="22" xfId="0" applyFont="1" applyFill="1" applyBorder="1" applyProtection="1">
      <protection locked="0"/>
    </xf>
    <xf numFmtId="0" fontId="24" fillId="21" borderId="1" xfId="0" applyFont="1" applyFill="1" applyBorder="1" applyProtection="1">
      <protection locked="0"/>
    </xf>
    <xf numFmtId="0" fontId="24" fillId="22" borderId="22" xfId="0" applyFont="1" applyFill="1" applyBorder="1" applyProtection="1">
      <protection locked="0"/>
    </xf>
    <xf numFmtId="0" fontId="24" fillId="22" borderId="1" xfId="0" applyFont="1" applyFill="1" applyBorder="1" applyProtection="1">
      <protection locked="0"/>
    </xf>
    <xf numFmtId="0" fontId="25" fillId="23" borderId="22" xfId="0" applyFont="1" applyFill="1" applyBorder="1" applyProtection="1">
      <protection locked="0"/>
    </xf>
    <xf numFmtId="0" fontId="25" fillId="23" borderId="1" xfId="0" applyFont="1" applyFill="1" applyBorder="1" applyProtection="1">
      <protection locked="0"/>
    </xf>
    <xf numFmtId="0" fontId="26" fillId="17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Protection="1">
      <protection hidden="1"/>
    </xf>
    <xf numFmtId="0" fontId="32" fillId="25" borderId="1" xfId="0" applyFont="1" applyFill="1" applyBorder="1" applyAlignment="1" applyProtection="1">
      <alignment horizontal="center"/>
      <protection hidden="1"/>
    </xf>
    <xf numFmtId="0" fontId="32" fillId="0" borderId="1" xfId="0" applyFont="1" applyBorder="1" applyAlignment="1" applyProtection="1">
      <alignment horizontal="center"/>
      <protection hidden="1"/>
    </xf>
    <xf numFmtId="0" fontId="33" fillId="25" borderId="1" xfId="0" applyFont="1" applyFill="1" applyBorder="1" applyProtection="1">
      <protection hidden="1"/>
    </xf>
    <xf numFmtId="0" fontId="33" fillId="26" borderId="1" xfId="0" applyFont="1" applyFill="1" applyBorder="1" applyProtection="1">
      <protection hidden="1"/>
    </xf>
    <xf numFmtId="0" fontId="33" fillId="0" borderId="1" xfId="0" applyFont="1" applyBorder="1" applyProtection="1">
      <protection hidden="1"/>
    </xf>
    <xf numFmtId="166" fontId="34" fillId="0" borderId="1" xfId="4" applyNumberFormat="1" applyFont="1" applyBorder="1" applyProtection="1">
      <protection locked="0"/>
    </xf>
    <xf numFmtId="0" fontId="33" fillId="0" borderId="1" xfId="0" applyFont="1" applyBorder="1" applyProtection="1">
      <protection locked="0"/>
    </xf>
    <xf numFmtId="0" fontId="35" fillId="3" borderId="0" xfId="0" applyFont="1" applyFill="1" applyAlignment="1" applyProtection="1">
      <alignment wrapText="1"/>
      <protection hidden="1"/>
    </xf>
    <xf numFmtId="0" fontId="17" fillId="6" borderId="1" xfId="0" applyFont="1" applyFill="1" applyBorder="1" applyAlignment="1" applyProtection="1">
      <alignment horizontal="center" wrapText="1"/>
      <protection hidden="1"/>
    </xf>
    <xf numFmtId="0" fontId="35" fillId="8" borderId="1" xfId="0" applyFont="1" applyFill="1" applyBorder="1" applyAlignment="1" applyProtection="1">
      <alignment horizontal="center" wrapText="1"/>
      <protection hidden="1"/>
    </xf>
    <xf numFmtId="0" fontId="35" fillId="6" borderId="0" xfId="0" applyFont="1" applyFill="1" applyAlignment="1" applyProtection="1">
      <alignment wrapText="1"/>
      <protection hidden="1"/>
    </xf>
    <xf numFmtId="0" fontId="3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2" fillId="18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Protection="1"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Protection="1">
      <protection locked="0"/>
    </xf>
    <xf numFmtId="0" fontId="12" fillId="24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left" wrapText="1"/>
      <protection hidden="1"/>
    </xf>
    <xf numFmtId="0" fontId="2" fillId="18" borderId="1" xfId="0" applyFont="1" applyFill="1" applyBorder="1" applyAlignment="1" applyProtection="1">
      <alignment horizontal="center" vertical="center" wrapText="1"/>
      <protection hidden="1"/>
    </xf>
    <xf numFmtId="0" fontId="2" fillId="18" borderId="2" xfId="0" applyFont="1" applyFill="1" applyBorder="1" applyAlignment="1" applyProtection="1">
      <alignment horizontal="center" vertical="center" wrapText="1"/>
      <protection hidden="1"/>
    </xf>
    <xf numFmtId="0" fontId="2" fillId="18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wrapText="1"/>
      <protection hidden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 wrapText="1"/>
      <protection hidden="1"/>
    </xf>
    <xf numFmtId="0" fontId="10" fillId="3" borderId="3" xfId="0" applyFont="1" applyFill="1" applyBorder="1" applyAlignment="1" applyProtection="1">
      <alignment horizontal="left" wrapText="1"/>
      <protection hidden="1"/>
    </xf>
    <xf numFmtId="0" fontId="10" fillId="3" borderId="4" xfId="0" applyFont="1" applyFill="1" applyBorder="1" applyAlignment="1" applyProtection="1">
      <alignment horizontal="left" wrapText="1"/>
      <protection hidden="1"/>
    </xf>
    <xf numFmtId="0" fontId="16" fillId="3" borderId="1" xfId="0" applyFont="1" applyFill="1" applyBorder="1" applyAlignment="1" applyProtection="1">
      <alignment vertical="center" wrapText="1"/>
      <protection hidden="1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21" fillId="6" borderId="14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22" fillId="14" borderId="15" xfId="0" applyFont="1" applyFill="1" applyBorder="1" applyAlignment="1" applyProtection="1">
      <alignment horizontal="center"/>
      <protection locked="0"/>
    </xf>
    <xf numFmtId="0" fontId="22" fillId="14" borderId="16" xfId="0" applyFont="1" applyFill="1" applyBorder="1" applyAlignment="1" applyProtection="1">
      <alignment horizontal="center"/>
      <protection locked="0"/>
    </xf>
    <xf numFmtId="0" fontId="22" fillId="14" borderId="17" xfId="0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 applyProtection="1">
      <alignment horizontal="center" vertical="center"/>
      <protection hidden="1"/>
    </xf>
    <xf numFmtId="0" fontId="12" fillId="6" borderId="22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22" fillId="13" borderId="15" xfId="0" applyFont="1" applyFill="1" applyBorder="1" applyAlignment="1" applyProtection="1">
      <alignment horizontal="center"/>
      <protection locked="0"/>
    </xf>
    <xf numFmtId="0" fontId="22" fillId="13" borderId="16" xfId="0" applyFont="1" applyFill="1" applyBorder="1" applyAlignment="1" applyProtection="1">
      <alignment horizontal="center"/>
      <protection locked="0"/>
    </xf>
    <xf numFmtId="0" fontId="22" fillId="13" borderId="18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left"/>
      <protection hidden="1"/>
    </xf>
    <xf numFmtId="0" fontId="22" fillId="16" borderId="15" xfId="0" applyFont="1" applyFill="1" applyBorder="1" applyAlignment="1" applyProtection="1">
      <alignment horizontal="center"/>
      <protection locked="0"/>
    </xf>
    <xf numFmtId="0" fontId="22" fillId="16" borderId="16" xfId="0" applyFont="1" applyFill="1" applyBorder="1" applyAlignment="1" applyProtection="1">
      <alignment horizontal="center"/>
      <protection locked="0"/>
    </xf>
    <xf numFmtId="0" fontId="22" fillId="16" borderId="17" xfId="0" applyFont="1" applyFill="1" applyBorder="1" applyAlignment="1" applyProtection="1">
      <alignment horizontal="center"/>
      <protection locked="0"/>
    </xf>
    <xf numFmtId="0" fontId="22" fillId="10" borderId="15" xfId="0" applyFont="1" applyFill="1" applyBorder="1" applyAlignment="1" applyProtection="1">
      <alignment horizontal="center"/>
      <protection locked="0"/>
    </xf>
    <xf numFmtId="0" fontId="22" fillId="10" borderId="16" xfId="0" applyFont="1" applyFill="1" applyBorder="1" applyAlignment="1" applyProtection="1">
      <alignment horizontal="center"/>
      <protection locked="0"/>
    </xf>
    <xf numFmtId="0" fontId="22" fillId="10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6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4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13" fillId="6" borderId="4" xfId="0" applyFont="1" applyFill="1" applyBorder="1" applyAlignment="1" applyProtection="1">
      <alignment horizontal="center" vertical="center"/>
      <protection hidden="1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0" fontId="13" fillId="6" borderId="28" xfId="0" applyFont="1" applyFill="1" applyBorder="1" applyAlignment="1" applyProtection="1">
      <alignment horizontal="center" vertical="center"/>
      <protection hidden="1"/>
    </xf>
    <xf numFmtId="0" fontId="13" fillId="6" borderId="29" xfId="0" applyFont="1" applyFill="1" applyBorder="1" applyAlignment="1" applyProtection="1">
      <alignment horizontal="center" vertical="center"/>
      <protection hidden="1"/>
    </xf>
    <xf numFmtId="0" fontId="13" fillId="6" borderId="30" xfId="0" applyFont="1" applyFill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center" vertical="center"/>
      <protection hidden="1"/>
    </xf>
    <xf numFmtId="0" fontId="13" fillId="6" borderId="31" xfId="0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28" xfId="0" applyFont="1" applyFill="1" applyBorder="1" applyAlignment="1" applyProtection="1">
      <alignment horizontal="center" wrapText="1"/>
      <protection hidden="1"/>
    </xf>
    <xf numFmtId="0" fontId="13" fillId="6" borderId="29" xfId="0" applyFont="1" applyFill="1" applyBorder="1" applyAlignment="1" applyProtection="1">
      <alignment horizontal="center" wrapText="1"/>
      <protection hidden="1"/>
    </xf>
    <xf numFmtId="0" fontId="13" fillId="6" borderId="30" xfId="0" applyFont="1" applyFill="1" applyBorder="1" applyAlignment="1" applyProtection="1">
      <alignment horizontal="center" wrapText="1"/>
      <protection hidden="1"/>
    </xf>
    <xf numFmtId="0" fontId="13" fillId="6" borderId="11" xfId="0" applyFont="1" applyFill="1" applyBorder="1" applyAlignment="1" applyProtection="1">
      <alignment horizontal="center" wrapText="1"/>
      <protection hidden="1"/>
    </xf>
    <xf numFmtId="0" fontId="13" fillId="6" borderId="31" xfId="0" applyFont="1" applyFill="1" applyBorder="1" applyAlignment="1" applyProtection="1">
      <alignment horizontal="center" wrapText="1"/>
      <protection hidden="1"/>
    </xf>
    <xf numFmtId="0" fontId="13" fillId="6" borderId="32" xfId="0" applyFont="1" applyFill="1" applyBorder="1" applyAlignment="1" applyProtection="1">
      <alignment horizontal="center" wrapText="1"/>
      <protection hidden="1"/>
    </xf>
    <xf numFmtId="0" fontId="13" fillId="6" borderId="28" xfId="0" applyFont="1" applyFill="1" applyBorder="1" applyAlignment="1" applyProtection="1">
      <alignment horizontal="center" vertical="center" wrapText="1"/>
      <protection hidden="1"/>
    </xf>
    <xf numFmtId="0" fontId="13" fillId="6" borderId="29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31" xfId="0" applyFont="1" applyFill="1" applyBorder="1" applyAlignment="1" applyProtection="1">
      <alignment horizontal="center" vertical="center" wrapText="1"/>
      <protection hidden="1"/>
    </xf>
    <xf numFmtId="0" fontId="13" fillId="6" borderId="32" xfId="0" applyFont="1" applyFill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0" fontId="1" fillId="17" borderId="14" xfId="0" applyFont="1" applyFill="1" applyBorder="1" applyAlignment="1" applyProtection="1">
      <alignment horizontal="center" vertical="center"/>
      <protection hidden="1"/>
    </xf>
    <xf numFmtId="0" fontId="1" fillId="17" borderId="19" xfId="0" applyFont="1" applyFill="1" applyBorder="1" applyAlignment="1" applyProtection="1">
      <alignment horizontal="center" vertical="center"/>
      <protection hidden="1"/>
    </xf>
    <xf numFmtId="0" fontId="31" fillId="19" borderId="15" xfId="0" applyFont="1" applyFill="1" applyBorder="1" applyAlignment="1" applyProtection="1">
      <alignment horizontal="center"/>
      <protection locked="0"/>
    </xf>
    <xf numFmtId="0" fontId="31" fillId="19" borderId="16" xfId="0" applyFont="1" applyFill="1" applyBorder="1" applyAlignment="1" applyProtection="1">
      <alignment horizontal="center"/>
      <protection locked="0"/>
    </xf>
    <xf numFmtId="0" fontId="31" fillId="19" borderId="17" xfId="0" applyFont="1" applyFill="1" applyBorder="1" applyAlignment="1" applyProtection="1">
      <alignment horizontal="center"/>
      <protection locked="0"/>
    </xf>
    <xf numFmtId="0" fontId="12" fillId="24" borderId="27" xfId="0" applyFont="1" applyFill="1" applyBorder="1" applyAlignment="1" applyProtection="1">
      <alignment horizontal="center" vertical="center"/>
      <protection hidden="1"/>
    </xf>
    <xf numFmtId="0" fontId="12" fillId="24" borderId="22" xfId="0" applyFont="1" applyFill="1" applyBorder="1" applyAlignment="1" applyProtection="1">
      <alignment horizontal="center" vertical="center"/>
      <protection hidden="1"/>
    </xf>
    <xf numFmtId="0" fontId="12" fillId="24" borderId="2" xfId="0" applyFont="1" applyFill="1" applyBorder="1" applyAlignment="1" applyProtection="1">
      <alignment horizontal="center" vertical="center"/>
      <protection hidden="1"/>
    </xf>
    <xf numFmtId="0" fontId="12" fillId="24" borderId="4" xfId="0" applyFont="1" applyFill="1" applyBorder="1" applyAlignment="1" applyProtection="1">
      <alignment horizontal="center" vertical="center"/>
      <protection hidden="1"/>
    </xf>
    <xf numFmtId="0" fontId="22" fillId="23" borderId="15" xfId="0" applyFont="1" applyFill="1" applyBorder="1" applyAlignment="1" applyProtection="1">
      <alignment horizontal="center"/>
      <protection locked="0"/>
    </xf>
    <xf numFmtId="0" fontId="22" fillId="23" borderId="16" xfId="0" applyFont="1" applyFill="1" applyBorder="1" applyAlignment="1" applyProtection="1">
      <alignment horizontal="center"/>
      <protection locked="0"/>
    </xf>
    <xf numFmtId="0" fontId="22" fillId="23" borderId="18" xfId="0" applyFont="1" applyFill="1" applyBorder="1" applyAlignment="1" applyProtection="1">
      <alignment horizontal="center"/>
      <protection locked="0"/>
    </xf>
    <xf numFmtId="0" fontId="31" fillId="21" borderId="15" xfId="0" applyFont="1" applyFill="1" applyBorder="1" applyAlignment="1" applyProtection="1">
      <alignment horizontal="center"/>
      <protection locked="0"/>
    </xf>
    <xf numFmtId="0" fontId="31" fillId="21" borderId="16" xfId="0" applyFont="1" applyFill="1" applyBorder="1" applyAlignment="1" applyProtection="1">
      <alignment horizontal="center"/>
      <protection locked="0"/>
    </xf>
    <xf numFmtId="0" fontId="31" fillId="21" borderId="17" xfId="0" applyFont="1" applyFill="1" applyBorder="1" applyAlignment="1" applyProtection="1">
      <alignment horizontal="center"/>
      <protection locked="0"/>
    </xf>
    <xf numFmtId="0" fontId="31" fillId="22" borderId="15" xfId="0" applyFont="1" applyFill="1" applyBorder="1" applyAlignment="1" applyProtection="1">
      <alignment horizontal="center"/>
      <protection locked="0"/>
    </xf>
    <xf numFmtId="0" fontId="31" fillId="22" borderId="16" xfId="0" applyFont="1" applyFill="1" applyBorder="1" applyAlignment="1" applyProtection="1">
      <alignment horizontal="center"/>
      <protection locked="0"/>
    </xf>
    <xf numFmtId="0" fontId="31" fillId="22" borderId="17" xfId="0" applyFont="1" applyFill="1" applyBorder="1" applyAlignment="1" applyProtection="1">
      <alignment horizontal="center"/>
      <protection locked="0"/>
    </xf>
    <xf numFmtId="0" fontId="31" fillId="20" borderId="15" xfId="0" applyFont="1" applyFill="1" applyBorder="1" applyAlignment="1" applyProtection="1">
      <alignment horizontal="center"/>
      <protection locked="0"/>
    </xf>
    <xf numFmtId="0" fontId="31" fillId="20" borderId="16" xfId="0" applyFont="1" applyFill="1" applyBorder="1" applyAlignment="1" applyProtection="1">
      <alignment horizontal="center"/>
      <protection locked="0"/>
    </xf>
    <xf numFmtId="0" fontId="31" fillId="20" borderId="17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wrapText="1"/>
    </xf>
    <xf numFmtId="0" fontId="13" fillId="6" borderId="29" xfId="0" applyFont="1" applyFill="1" applyBorder="1" applyAlignment="1">
      <alignment horizontal="center" wrapText="1"/>
    </xf>
    <xf numFmtId="0" fontId="13" fillId="6" borderId="30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  <xf numFmtId="0" fontId="13" fillId="6" borderId="31" xfId="0" applyFont="1" applyFill="1" applyBorder="1" applyAlignment="1">
      <alignment horizontal="center" wrapText="1"/>
    </xf>
    <xf numFmtId="0" fontId="13" fillId="6" borderId="32" xfId="0" applyFont="1" applyFill="1" applyBorder="1" applyAlignment="1">
      <alignment horizont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32" fillId="0" borderId="2" xfId="0" applyFont="1" applyBorder="1" applyAlignment="1" applyProtection="1">
      <alignment horizontal="center"/>
      <protection hidden="1"/>
    </xf>
    <xf numFmtId="0" fontId="32" fillId="0" borderId="3" xfId="0" applyFont="1" applyBorder="1" applyAlignment="1" applyProtection="1">
      <alignment horizontal="center"/>
      <protection hidden="1"/>
    </xf>
    <xf numFmtId="0" fontId="32" fillId="0" borderId="4" xfId="0" applyFont="1" applyBorder="1" applyAlignment="1" applyProtection="1">
      <alignment horizontal="center"/>
      <protection hidden="1"/>
    </xf>
    <xf numFmtId="0" fontId="32" fillId="0" borderId="33" xfId="0" applyFont="1" applyBorder="1" applyAlignment="1" applyProtection="1">
      <alignment horizontal="center" vertical="center" wrapText="1"/>
      <protection hidden="1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wrapText="1"/>
      <protection hidden="1"/>
    </xf>
    <xf numFmtId="0" fontId="17" fillId="6" borderId="2" xfId="0" applyFont="1" applyFill="1" applyBorder="1" applyAlignment="1" applyProtection="1">
      <alignment horizontal="center" wrapText="1"/>
      <protection hidden="1"/>
    </xf>
    <xf numFmtId="0" fontId="17" fillId="6" borderId="3" xfId="0" applyFont="1" applyFill="1" applyBorder="1" applyAlignment="1" applyProtection="1">
      <alignment horizontal="center" wrapText="1"/>
      <protection hidden="1"/>
    </xf>
  </cellXfs>
  <cellStyles count="5">
    <cellStyle name="_x0005__x001c_ 2" xfId="1"/>
    <cellStyle name="Обычный" xfId="0" builtinId="0"/>
    <cellStyle name="Обычный 4" xfId="2"/>
    <cellStyle name="Финансовый" xfId="4" builtinId="3"/>
    <cellStyle name="Финансовый 4" xfId="3"/>
  </cellStyles>
  <dxfs count="0"/>
  <tableStyles count="0" defaultTableStyle="TableStyleMedium9" defaultPivotStyle="PivotStyleLight16"/>
  <colors>
    <mruColors>
      <color rgb="FF3DCFF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21197786884012E-2"/>
          <c:y val="0.12549909956480365"/>
          <c:w val="0.85668999989180883"/>
          <c:h val="0.80775372887585739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 тепла 2013-2017'!$C$7:$C$13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2013-2017'!$D$7:$D$13</c:f>
              <c:numCache>
                <c:formatCode>General</c:formatCode>
                <c:ptCount val="7"/>
                <c:pt idx="0">
                  <c:v>40</c:v>
                </c:pt>
                <c:pt idx="1">
                  <c:v>80</c:v>
                </c:pt>
                <c:pt idx="2">
                  <c:v>100</c:v>
                </c:pt>
                <c:pt idx="3">
                  <c:v>150</c:v>
                </c:pt>
                <c:pt idx="4">
                  <c:v>120</c:v>
                </c:pt>
                <c:pt idx="5">
                  <c:v>110</c:v>
                </c:pt>
                <c:pt idx="6">
                  <c:v>90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 тепла 2013-2017'!$C$7:$C$13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2013-2017'!$H$7:$H$13</c:f>
              <c:numCache>
                <c:formatCode>General</c:formatCode>
                <c:ptCount val="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 тепла 2013-2017'!$C$7:$C$13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2013-2017'!$M$7:$M$13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 тепла 2013-2017'!$C$7:$C$13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2013-2017'!$R$7:$R$13</c:f>
              <c:numCache>
                <c:formatCode>General</c:formatCode>
                <c:ptCount val="7"/>
                <c:pt idx="0">
                  <c:v>40</c:v>
                </c:pt>
                <c:pt idx="1">
                  <c:v>80</c:v>
                </c:pt>
                <c:pt idx="2">
                  <c:v>100</c:v>
                </c:pt>
                <c:pt idx="3">
                  <c:v>150</c:v>
                </c:pt>
                <c:pt idx="4">
                  <c:v>120</c:v>
                </c:pt>
                <c:pt idx="5">
                  <c:v>110</c:v>
                </c:pt>
                <c:pt idx="6">
                  <c:v>90</c:v>
                </c:pt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 тепла 2013-2017'!$C$7:$C$13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2013-2017'!$W$7:$W$13</c:f>
              <c:numCache>
                <c:formatCode>General</c:formatCode>
                <c:ptCount val="7"/>
                <c:pt idx="0">
                  <c:v>40</c:v>
                </c:pt>
                <c:pt idx="1">
                  <c:v>80</c:v>
                </c:pt>
                <c:pt idx="2">
                  <c:v>100</c:v>
                </c:pt>
                <c:pt idx="3">
                  <c:v>150</c:v>
                </c:pt>
                <c:pt idx="4">
                  <c:v>120</c:v>
                </c:pt>
                <c:pt idx="5">
                  <c:v>110</c:v>
                </c:pt>
                <c:pt idx="6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69504"/>
        <c:axId val="73868416"/>
      </c:barChart>
      <c:catAx>
        <c:axId val="7206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73868416"/>
        <c:crosses val="autoZero"/>
        <c:auto val="1"/>
        <c:lblAlgn val="ctr"/>
        <c:lblOffset val="100"/>
        <c:noMultiLvlLbl val="0"/>
      </c:catAx>
      <c:valAx>
        <c:axId val="7386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6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2102522173448E-2"/>
          <c:y val="0.21530388163210781"/>
          <c:w val="0.8363966513215193"/>
          <c:h val="0.62121581818271776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'!$G$8:$G$19</c:f>
              <c:numCache>
                <c:formatCode>General</c:formatCode>
                <c:ptCount val="12"/>
                <c:pt idx="0">
                  <c:v>24600</c:v>
                </c:pt>
                <c:pt idx="1">
                  <c:v>24600</c:v>
                </c:pt>
                <c:pt idx="2">
                  <c:v>24600</c:v>
                </c:pt>
                <c:pt idx="3">
                  <c:v>91200</c:v>
                </c:pt>
                <c:pt idx="4">
                  <c:v>91200</c:v>
                </c:pt>
                <c:pt idx="5">
                  <c:v>159800</c:v>
                </c:pt>
                <c:pt idx="6">
                  <c:v>51600</c:v>
                </c:pt>
                <c:pt idx="7">
                  <c:v>73800</c:v>
                </c:pt>
                <c:pt idx="8">
                  <c:v>31800</c:v>
                </c:pt>
                <c:pt idx="9">
                  <c:v>150600</c:v>
                </c:pt>
                <c:pt idx="10">
                  <c:v>24600</c:v>
                </c:pt>
                <c:pt idx="11">
                  <c:v>117800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'!$K$8:$K$19</c:f>
              <c:numCache>
                <c:formatCode>General</c:formatCode>
                <c:ptCount val="12"/>
                <c:pt idx="0">
                  <c:v>65000</c:v>
                </c:pt>
                <c:pt idx="1">
                  <c:v>98700</c:v>
                </c:pt>
                <c:pt idx="2">
                  <c:v>77400</c:v>
                </c:pt>
                <c:pt idx="3">
                  <c:v>43500</c:v>
                </c:pt>
                <c:pt idx="4">
                  <c:v>209400</c:v>
                </c:pt>
                <c:pt idx="5">
                  <c:v>223500</c:v>
                </c:pt>
                <c:pt idx="6">
                  <c:v>109800</c:v>
                </c:pt>
                <c:pt idx="7">
                  <c:v>209400</c:v>
                </c:pt>
                <c:pt idx="8">
                  <c:v>166500</c:v>
                </c:pt>
                <c:pt idx="9">
                  <c:v>66600</c:v>
                </c:pt>
                <c:pt idx="10">
                  <c:v>166500</c:v>
                </c:pt>
                <c:pt idx="11">
                  <c:v>199800</c:v>
                </c:pt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'!$O$8:$O$19</c:f>
              <c:numCache>
                <c:formatCode>General</c:formatCode>
                <c:ptCount val="12"/>
                <c:pt idx="0">
                  <c:v>261600</c:v>
                </c:pt>
                <c:pt idx="1">
                  <c:v>103200</c:v>
                </c:pt>
                <c:pt idx="2">
                  <c:v>182400</c:v>
                </c:pt>
                <c:pt idx="3">
                  <c:v>49200</c:v>
                </c:pt>
                <c:pt idx="4">
                  <c:v>103200</c:v>
                </c:pt>
                <c:pt idx="5">
                  <c:v>63600</c:v>
                </c:pt>
                <c:pt idx="6">
                  <c:v>94400</c:v>
                </c:pt>
                <c:pt idx="7">
                  <c:v>261600</c:v>
                </c:pt>
                <c:pt idx="8">
                  <c:v>50000</c:v>
                </c:pt>
                <c:pt idx="9">
                  <c:v>50000</c:v>
                </c:pt>
                <c:pt idx="10">
                  <c:v>358400</c:v>
                </c:pt>
                <c:pt idx="11">
                  <c:v>128800</c:v>
                </c:pt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'!$S$8:$S$19</c:f>
              <c:numCache>
                <c:formatCode>General</c:formatCode>
                <c:ptCount val="12"/>
                <c:pt idx="0">
                  <c:v>166500</c:v>
                </c:pt>
                <c:pt idx="1">
                  <c:v>111000</c:v>
                </c:pt>
                <c:pt idx="2">
                  <c:v>222000</c:v>
                </c:pt>
                <c:pt idx="3">
                  <c:v>277500</c:v>
                </c:pt>
                <c:pt idx="4">
                  <c:v>333000</c:v>
                </c:pt>
                <c:pt idx="5">
                  <c:v>444000</c:v>
                </c:pt>
                <c:pt idx="6">
                  <c:v>499500</c:v>
                </c:pt>
                <c:pt idx="7">
                  <c:v>277500</c:v>
                </c:pt>
                <c:pt idx="8">
                  <c:v>222000</c:v>
                </c:pt>
                <c:pt idx="9">
                  <c:v>111000</c:v>
                </c:pt>
                <c:pt idx="10">
                  <c:v>166500</c:v>
                </c:pt>
                <c:pt idx="11">
                  <c:v>55500</c:v>
                </c:pt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'!$W$8:$W$19</c:f>
              <c:numCache>
                <c:formatCode>General</c:formatCode>
                <c:ptCount val="12"/>
                <c:pt idx="0">
                  <c:v>139800</c:v>
                </c:pt>
                <c:pt idx="1">
                  <c:v>399600</c:v>
                </c:pt>
                <c:pt idx="2">
                  <c:v>599400</c:v>
                </c:pt>
                <c:pt idx="3">
                  <c:v>333000</c:v>
                </c:pt>
                <c:pt idx="4">
                  <c:v>266400</c:v>
                </c:pt>
                <c:pt idx="5">
                  <c:v>532800</c:v>
                </c:pt>
                <c:pt idx="6">
                  <c:v>599400</c:v>
                </c:pt>
                <c:pt idx="7">
                  <c:v>399600</c:v>
                </c:pt>
                <c:pt idx="8">
                  <c:v>133200</c:v>
                </c:pt>
                <c:pt idx="9">
                  <c:v>333000</c:v>
                </c:pt>
                <c:pt idx="10">
                  <c:v>333000</c:v>
                </c:pt>
                <c:pt idx="11">
                  <c:v>333000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00416"/>
        <c:axId val="70301952"/>
      </c:barChart>
      <c:catAx>
        <c:axId val="7030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70301952"/>
        <c:crosses val="autoZero"/>
        <c:auto val="1"/>
        <c:lblAlgn val="ctr"/>
        <c:lblOffset val="100"/>
        <c:noMultiLvlLbl val="0"/>
      </c:catAx>
      <c:valAx>
        <c:axId val="703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30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67640120934253E-2"/>
          <c:y val="0.12596662001017922"/>
          <c:w val="0.82998252433635666"/>
          <c:h val="0.8070375559103985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 тепла 2013-2017'!$C$33:$C$39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2013-2017'!$E$33:$E$39</c:f>
              <c:numCache>
                <c:formatCode>General</c:formatCode>
                <c:ptCount val="7"/>
                <c:pt idx="0">
                  <c:v>200000</c:v>
                </c:pt>
                <c:pt idx="1">
                  <c:v>400000</c:v>
                </c:pt>
                <c:pt idx="2">
                  <c:v>500000</c:v>
                </c:pt>
                <c:pt idx="3">
                  <c:v>750000</c:v>
                </c:pt>
                <c:pt idx="4">
                  <c:v>600000</c:v>
                </c:pt>
                <c:pt idx="5">
                  <c:v>550000</c:v>
                </c:pt>
                <c:pt idx="6">
                  <c:v>450000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 тепла 2013-2017'!$C$33:$C$39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2013-2017'!$I$33:$I$39</c:f>
              <c:numCache>
                <c:formatCode>General</c:formatCode>
                <c:ptCount val="7"/>
                <c:pt idx="0">
                  <c:v>250000</c:v>
                </c:pt>
                <c:pt idx="1">
                  <c:v>300000</c:v>
                </c:pt>
                <c:pt idx="2">
                  <c:v>350000</c:v>
                </c:pt>
                <c:pt idx="3">
                  <c:v>400000</c:v>
                </c:pt>
                <c:pt idx="4">
                  <c:v>450000</c:v>
                </c:pt>
                <c:pt idx="5">
                  <c:v>500000</c:v>
                </c:pt>
                <c:pt idx="6">
                  <c:v>550000</c:v>
                </c:pt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 тепла 2013-2017'!$C$33:$C$39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2013-2017'!$N$33:$N$39</c:f>
              <c:numCache>
                <c:formatCode>General</c:formatCode>
                <c:ptCount val="7"/>
                <c:pt idx="0">
                  <c:v>300000</c:v>
                </c:pt>
                <c:pt idx="1">
                  <c:v>350000</c:v>
                </c:pt>
                <c:pt idx="2">
                  <c:v>400000</c:v>
                </c:pt>
                <c:pt idx="3">
                  <c:v>450000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 тепла 2013-2017'!$C$33:$C$39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2013-2017'!$S$33:$S$39</c:f>
              <c:numCache>
                <c:formatCode>General</c:formatCode>
                <c:ptCount val="7"/>
                <c:pt idx="0">
                  <c:v>200000</c:v>
                </c:pt>
                <c:pt idx="1">
                  <c:v>400000</c:v>
                </c:pt>
                <c:pt idx="2">
                  <c:v>500000</c:v>
                </c:pt>
                <c:pt idx="3">
                  <c:v>750000</c:v>
                </c:pt>
                <c:pt idx="4">
                  <c:v>600000</c:v>
                </c:pt>
                <c:pt idx="5">
                  <c:v>550000</c:v>
                </c:pt>
                <c:pt idx="6">
                  <c:v>450000</c:v>
                </c:pt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 тепла 2013-2017'!$C$33:$C$39</c:f>
              <c:strCache>
                <c:ptCount val="7"/>
                <c:pt idx="0">
                  <c:v>Октябрь</c:v>
                </c:pt>
                <c:pt idx="1">
                  <c:v>Ноябрь</c:v>
                </c:pt>
                <c:pt idx="2">
                  <c:v>Декабрь</c:v>
                </c:pt>
                <c:pt idx="3">
                  <c:v>Январь </c:v>
                </c:pt>
                <c:pt idx="4">
                  <c:v>Февраль </c:v>
                </c:pt>
                <c:pt idx="5">
                  <c:v>Март</c:v>
                </c:pt>
                <c:pt idx="6">
                  <c:v>Апрель</c:v>
                </c:pt>
              </c:strCache>
            </c:strRef>
          </c:cat>
          <c:val>
            <c:numRef>
              <c:f>'Расход  тепла 2013-2017'!$X$33:$X$39</c:f>
              <c:numCache>
                <c:formatCode>General</c:formatCode>
                <c:ptCount val="7"/>
                <c:pt idx="0">
                  <c:v>200000</c:v>
                </c:pt>
                <c:pt idx="1">
                  <c:v>400000</c:v>
                </c:pt>
                <c:pt idx="2">
                  <c:v>500000</c:v>
                </c:pt>
                <c:pt idx="3">
                  <c:v>750000</c:v>
                </c:pt>
                <c:pt idx="4">
                  <c:v>600000</c:v>
                </c:pt>
                <c:pt idx="5">
                  <c:v>550000</c:v>
                </c:pt>
                <c:pt idx="6">
                  <c:v>450000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6192"/>
        <c:axId val="89017728"/>
      </c:barChart>
      <c:catAx>
        <c:axId val="890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9017728"/>
        <c:crosses val="autoZero"/>
        <c:auto val="1"/>
        <c:lblAlgn val="ctr"/>
        <c:lblOffset val="100"/>
        <c:noMultiLvlLbl val="0"/>
      </c:catAx>
      <c:valAx>
        <c:axId val="8901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01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1694605509556E-2"/>
          <c:y val="0.19091385766564145"/>
          <c:w val="0.81493328520181396"/>
          <c:h val="0.65514120983058965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'!$D$8:$D$19</c:f>
              <c:numCache>
                <c:formatCode>General</c:formatCode>
                <c:ptCount val="12"/>
                <c:pt idx="0">
                  <c:v>3000</c:v>
                </c:pt>
                <c:pt idx="1">
                  <c:v>4596</c:v>
                </c:pt>
                <c:pt idx="2">
                  <c:v>5784</c:v>
                </c:pt>
                <c:pt idx="3">
                  <c:v>3654</c:v>
                </c:pt>
                <c:pt idx="4">
                  <c:v>2222</c:v>
                </c:pt>
                <c:pt idx="5">
                  <c:v>5569</c:v>
                </c:pt>
                <c:pt idx="6">
                  <c:v>8569</c:v>
                </c:pt>
                <c:pt idx="7">
                  <c:v>2145</c:v>
                </c:pt>
                <c:pt idx="8">
                  <c:v>3665</c:v>
                </c:pt>
                <c:pt idx="9">
                  <c:v>5566</c:v>
                </c:pt>
                <c:pt idx="10">
                  <c:v>4566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'!$H$8:$H$19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'!$L$8:$L$19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'!$P$8:$P$19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'!$T$8:$T$19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43968"/>
        <c:axId val="69849856"/>
      </c:barChart>
      <c:catAx>
        <c:axId val="6984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9849856"/>
        <c:crosses val="autoZero"/>
        <c:auto val="1"/>
        <c:lblAlgn val="ctr"/>
        <c:lblOffset val="100"/>
        <c:noMultiLvlLbl val="0"/>
      </c:catAx>
      <c:valAx>
        <c:axId val="6984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4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75034710771784"/>
          <c:y val="0.34337005918367236"/>
          <c:w val="0.10124965289228217"/>
          <c:h val="0.31325960882140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29851726362833E-2"/>
          <c:y val="0.19784326338998531"/>
          <c:w val="0.82906539458246997"/>
          <c:h val="0.63088856260663506"/>
        </c:manualLayout>
      </c:layout>
      <c:barChart>
        <c:barDir val="col"/>
        <c:grouping val="clustered"/>
        <c:varyColors val="0"/>
        <c:ser>
          <c:idx val="0"/>
          <c:order val="0"/>
          <c:tx>
            <c:v>2013Г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'!$E$8:$E$19</c:f>
              <c:numCache>
                <c:formatCode>General</c:formatCode>
                <c:ptCount val="12"/>
                <c:pt idx="0">
                  <c:v>15000</c:v>
                </c:pt>
                <c:pt idx="1">
                  <c:v>22980</c:v>
                </c:pt>
                <c:pt idx="2">
                  <c:v>28920</c:v>
                </c:pt>
                <c:pt idx="3">
                  <c:v>18270</c:v>
                </c:pt>
                <c:pt idx="4">
                  <c:v>11110</c:v>
                </c:pt>
                <c:pt idx="5">
                  <c:v>27845</c:v>
                </c:pt>
                <c:pt idx="6">
                  <c:v>42845</c:v>
                </c:pt>
                <c:pt idx="7">
                  <c:v>10725</c:v>
                </c:pt>
                <c:pt idx="8">
                  <c:v>18325</c:v>
                </c:pt>
                <c:pt idx="9">
                  <c:v>27830</c:v>
                </c:pt>
                <c:pt idx="10">
                  <c:v>22830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tx>
            <c:v>2014Г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'!$I$8:$I$19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2015Г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'!$M$8:$M$19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2016Г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'!$Q$8:$Q$19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2017Г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'!$U$8:$U$19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65536"/>
        <c:axId val="70067328"/>
      </c:barChart>
      <c:catAx>
        <c:axId val="7006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70067328"/>
        <c:crosses val="autoZero"/>
        <c:auto val="1"/>
        <c:lblAlgn val="ctr"/>
        <c:lblOffset val="100"/>
        <c:noMultiLvlLbl val="0"/>
      </c:catAx>
      <c:valAx>
        <c:axId val="7006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6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99656973571366E-2"/>
          <c:y val="0.21353837237561898"/>
          <c:w val="0.82654385281047793"/>
          <c:h val="0.62432213740339726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'!$F$8:$F$19</c:f>
              <c:numCache>
                <c:formatCode>General</c:formatCode>
                <c:ptCount val="12"/>
                <c:pt idx="0">
                  <c:v>856</c:v>
                </c:pt>
                <c:pt idx="1">
                  <c:v>459</c:v>
                </c:pt>
                <c:pt idx="2">
                  <c:v>563</c:v>
                </c:pt>
                <c:pt idx="3">
                  <c:v>245</c:v>
                </c:pt>
                <c:pt idx="4">
                  <c:v>789</c:v>
                </c:pt>
                <c:pt idx="5">
                  <c:v>452</c:v>
                </c:pt>
                <c:pt idx="6">
                  <c:v>359</c:v>
                </c:pt>
                <c:pt idx="7">
                  <c:v>569</c:v>
                </c:pt>
                <c:pt idx="8">
                  <c:v>259</c:v>
                </c:pt>
                <c:pt idx="9">
                  <c:v>634</c:v>
                </c:pt>
                <c:pt idx="10">
                  <c:v>587</c:v>
                </c:pt>
                <c:pt idx="11">
                  <c:v>256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'!$J$8:$J$19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'!$N$8:$N$19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'!$R$8:$R$19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'!$V$8:$V$19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86656"/>
        <c:axId val="70088192"/>
      </c:barChart>
      <c:catAx>
        <c:axId val="7008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70088192"/>
        <c:crosses val="autoZero"/>
        <c:auto val="1"/>
        <c:lblAlgn val="ctr"/>
        <c:lblOffset val="100"/>
        <c:noMultiLvlLbl val="0"/>
      </c:catAx>
      <c:valAx>
        <c:axId val="7008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8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12964839791067"/>
          <c:y val="0.35499867894758996"/>
          <c:w val="7.687035160208934E-2"/>
          <c:h val="0.293282674481580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2102522173448E-2"/>
          <c:y val="0.21530388163210781"/>
          <c:w val="0.8363966513215193"/>
          <c:h val="0.62121581818271776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'!$G$8:$G$19</c:f>
              <c:numCache>
                <c:formatCode>General</c:formatCode>
                <c:ptCount val="12"/>
                <c:pt idx="0">
                  <c:v>4280</c:v>
                </c:pt>
                <c:pt idx="1">
                  <c:v>2295</c:v>
                </c:pt>
                <c:pt idx="2">
                  <c:v>2815</c:v>
                </c:pt>
                <c:pt idx="3">
                  <c:v>1225</c:v>
                </c:pt>
                <c:pt idx="4">
                  <c:v>3945</c:v>
                </c:pt>
                <c:pt idx="5">
                  <c:v>2260</c:v>
                </c:pt>
                <c:pt idx="6">
                  <c:v>1795</c:v>
                </c:pt>
                <c:pt idx="7">
                  <c:v>2845</c:v>
                </c:pt>
                <c:pt idx="8">
                  <c:v>1295</c:v>
                </c:pt>
                <c:pt idx="9">
                  <c:v>3170</c:v>
                </c:pt>
                <c:pt idx="10">
                  <c:v>2935</c:v>
                </c:pt>
                <c:pt idx="11">
                  <c:v>1280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'!$K$8:$K$19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'!$O$8:$O$19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'!$S$8:$S$19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э-энергии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э-энергии 2013-2017 '!$W$8:$W$19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16864"/>
        <c:axId val="70118400"/>
      </c:barChart>
      <c:catAx>
        <c:axId val="7011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70118400"/>
        <c:crosses val="autoZero"/>
        <c:auto val="1"/>
        <c:lblAlgn val="ctr"/>
        <c:lblOffset val="100"/>
        <c:noMultiLvlLbl val="0"/>
      </c:catAx>
      <c:valAx>
        <c:axId val="7011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11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1694605509556E-2"/>
          <c:y val="0.19091385766564145"/>
          <c:w val="0.81493328520181396"/>
          <c:h val="0.65514120983058965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'!$D$8:$D$19</c:f>
              <c:numCache>
                <c:formatCode>General</c:formatCode>
                <c:ptCount val="12"/>
                <c:pt idx="0">
                  <c:v>523</c:v>
                </c:pt>
                <c:pt idx="1">
                  <c:v>852</c:v>
                </c:pt>
                <c:pt idx="2">
                  <c:v>963</c:v>
                </c:pt>
                <c:pt idx="3">
                  <c:v>512</c:v>
                </c:pt>
                <c:pt idx="4">
                  <c:v>741</c:v>
                </c:pt>
                <c:pt idx="5">
                  <c:v>852</c:v>
                </c:pt>
                <c:pt idx="6">
                  <c:v>852</c:v>
                </c:pt>
                <c:pt idx="7">
                  <c:v>852</c:v>
                </c:pt>
                <c:pt idx="8">
                  <c:v>852</c:v>
                </c:pt>
                <c:pt idx="9">
                  <c:v>852</c:v>
                </c:pt>
                <c:pt idx="10">
                  <c:v>196</c:v>
                </c:pt>
                <c:pt idx="11">
                  <c:v>274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'!$H$8:$H$19</c:f>
              <c:numCache>
                <c:formatCode>General</c:formatCode>
                <c:ptCount val="12"/>
                <c:pt idx="0">
                  <c:v>756</c:v>
                </c:pt>
                <c:pt idx="1">
                  <c:v>459</c:v>
                </c:pt>
                <c:pt idx="2">
                  <c:v>752</c:v>
                </c:pt>
                <c:pt idx="3">
                  <c:v>741</c:v>
                </c:pt>
                <c:pt idx="4">
                  <c:v>852</c:v>
                </c:pt>
                <c:pt idx="5">
                  <c:v>963</c:v>
                </c:pt>
                <c:pt idx="6">
                  <c:v>852</c:v>
                </c:pt>
                <c:pt idx="7">
                  <c:v>741</c:v>
                </c:pt>
                <c:pt idx="8">
                  <c:v>852</c:v>
                </c:pt>
                <c:pt idx="9">
                  <c:v>963</c:v>
                </c:pt>
                <c:pt idx="10">
                  <c:v>741</c:v>
                </c:pt>
                <c:pt idx="11">
                  <c:v>741</c:v>
                </c:pt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'!$L$8:$L$19</c:f>
              <c:numCache>
                <c:formatCode>General</c:formatCode>
                <c:ptCount val="12"/>
                <c:pt idx="0">
                  <c:v>852</c:v>
                </c:pt>
                <c:pt idx="1">
                  <c:v>963</c:v>
                </c:pt>
                <c:pt idx="2">
                  <c:v>285</c:v>
                </c:pt>
                <c:pt idx="3">
                  <c:v>741</c:v>
                </c:pt>
                <c:pt idx="4">
                  <c:v>745</c:v>
                </c:pt>
                <c:pt idx="5">
                  <c:v>85</c:v>
                </c:pt>
                <c:pt idx="6">
                  <c:v>96</c:v>
                </c:pt>
                <c:pt idx="7">
                  <c:v>74</c:v>
                </c:pt>
                <c:pt idx="8">
                  <c:v>967</c:v>
                </c:pt>
                <c:pt idx="9">
                  <c:v>41</c:v>
                </c:pt>
                <c:pt idx="10">
                  <c:v>96</c:v>
                </c:pt>
                <c:pt idx="11">
                  <c:v>96</c:v>
                </c:pt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'!$P$8:$P$19</c:f>
              <c:numCache>
                <c:formatCode>General</c:formatCode>
                <c:ptCount val="12"/>
                <c:pt idx="0">
                  <c:v>258</c:v>
                </c:pt>
                <c:pt idx="1">
                  <c:v>369</c:v>
                </c:pt>
                <c:pt idx="2">
                  <c:v>258</c:v>
                </c:pt>
                <c:pt idx="3">
                  <c:v>147</c:v>
                </c:pt>
                <c:pt idx="4">
                  <c:v>369</c:v>
                </c:pt>
                <c:pt idx="5">
                  <c:v>147</c:v>
                </c:pt>
                <c:pt idx="6">
                  <c:v>357</c:v>
                </c:pt>
                <c:pt idx="7">
                  <c:v>369</c:v>
                </c:pt>
                <c:pt idx="8">
                  <c:v>25</c:v>
                </c:pt>
                <c:pt idx="9">
                  <c:v>25</c:v>
                </c:pt>
                <c:pt idx="10">
                  <c:v>125</c:v>
                </c:pt>
                <c:pt idx="11">
                  <c:v>36</c:v>
                </c:pt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'!$T$8:$T$19</c:f>
              <c:numCache>
                <c:formatCode>General</c:formatCode>
                <c:ptCount val="12"/>
                <c:pt idx="0">
                  <c:v>258</c:v>
                </c:pt>
                <c:pt idx="1">
                  <c:v>369</c:v>
                </c:pt>
                <c:pt idx="2">
                  <c:v>125</c:v>
                </c:pt>
                <c:pt idx="3">
                  <c:v>125</c:v>
                </c:pt>
                <c:pt idx="4">
                  <c:v>253</c:v>
                </c:pt>
                <c:pt idx="5">
                  <c:v>115</c:v>
                </c:pt>
                <c:pt idx="6">
                  <c:v>15</c:v>
                </c:pt>
                <c:pt idx="7">
                  <c:v>35</c:v>
                </c:pt>
                <c:pt idx="8">
                  <c:v>126</c:v>
                </c:pt>
                <c:pt idx="9">
                  <c:v>156</c:v>
                </c:pt>
                <c:pt idx="10">
                  <c:v>156</c:v>
                </c:pt>
                <c:pt idx="11">
                  <c:v>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96224"/>
        <c:axId val="70198016"/>
      </c:barChart>
      <c:catAx>
        <c:axId val="7019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70198016"/>
        <c:crosses val="autoZero"/>
        <c:auto val="1"/>
        <c:lblAlgn val="ctr"/>
        <c:lblOffset val="100"/>
        <c:noMultiLvlLbl val="0"/>
      </c:catAx>
      <c:valAx>
        <c:axId val="7019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19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75034710771784"/>
          <c:y val="0.34337005918367236"/>
          <c:w val="0.10124965289228217"/>
          <c:h val="0.31325960882140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29851726362833E-2"/>
          <c:y val="0.19784326338998531"/>
          <c:w val="0.82906539458246997"/>
          <c:h val="0.63088856260663506"/>
        </c:manualLayout>
      </c:layout>
      <c:barChart>
        <c:barDir val="col"/>
        <c:grouping val="clustered"/>
        <c:varyColors val="0"/>
        <c:ser>
          <c:idx val="0"/>
          <c:order val="0"/>
          <c:tx>
            <c:v>2013Г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'!$E$8:$E$19</c:f>
              <c:numCache>
                <c:formatCode>General</c:formatCode>
                <c:ptCount val="12"/>
                <c:pt idx="0">
                  <c:v>104600</c:v>
                </c:pt>
                <c:pt idx="1">
                  <c:v>170400</c:v>
                </c:pt>
                <c:pt idx="2">
                  <c:v>192600</c:v>
                </c:pt>
                <c:pt idx="3">
                  <c:v>102400</c:v>
                </c:pt>
                <c:pt idx="4">
                  <c:v>148200</c:v>
                </c:pt>
                <c:pt idx="5">
                  <c:v>170400</c:v>
                </c:pt>
                <c:pt idx="6">
                  <c:v>170400</c:v>
                </c:pt>
                <c:pt idx="7">
                  <c:v>170400</c:v>
                </c:pt>
                <c:pt idx="8">
                  <c:v>170400</c:v>
                </c:pt>
                <c:pt idx="9">
                  <c:v>170400</c:v>
                </c:pt>
                <c:pt idx="10">
                  <c:v>39200</c:v>
                </c:pt>
                <c:pt idx="11">
                  <c:v>54800</c:v>
                </c:pt>
              </c:numCache>
            </c:numRef>
          </c:val>
        </c:ser>
        <c:ser>
          <c:idx val="1"/>
          <c:order val="1"/>
          <c:tx>
            <c:v>2014Г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'!$I$8:$I$19</c:f>
              <c:numCache>
                <c:formatCode>General</c:formatCode>
                <c:ptCount val="12"/>
                <c:pt idx="0">
                  <c:v>226800</c:v>
                </c:pt>
                <c:pt idx="1">
                  <c:v>137700</c:v>
                </c:pt>
                <c:pt idx="2">
                  <c:v>225600</c:v>
                </c:pt>
                <c:pt idx="3">
                  <c:v>222300</c:v>
                </c:pt>
                <c:pt idx="4">
                  <c:v>255600</c:v>
                </c:pt>
                <c:pt idx="5">
                  <c:v>288900</c:v>
                </c:pt>
                <c:pt idx="6">
                  <c:v>255600</c:v>
                </c:pt>
                <c:pt idx="7">
                  <c:v>222300</c:v>
                </c:pt>
                <c:pt idx="8">
                  <c:v>255600</c:v>
                </c:pt>
                <c:pt idx="9">
                  <c:v>288900</c:v>
                </c:pt>
                <c:pt idx="10">
                  <c:v>222300</c:v>
                </c:pt>
                <c:pt idx="11">
                  <c:v>222300</c:v>
                </c:pt>
              </c:numCache>
            </c:numRef>
          </c:val>
        </c:ser>
        <c:ser>
          <c:idx val="2"/>
          <c:order val="2"/>
          <c:tx>
            <c:v>2015Г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'!$M$8:$M$19</c:f>
              <c:numCache>
                <c:formatCode>General</c:formatCode>
                <c:ptCount val="12"/>
                <c:pt idx="0">
                  <c:v>340800</c:v>
                </c:pt>
                <c:pt idx="1">
                  <c:v>385200</c:v>
                </c:pt>
                <c:pt idx="2">
                  <c:v>114000</c:v>
                </c:pt>
                <c:pt idx="3">
                  <c:v>296400</c:v>
                </c:pt>
                <c:pt idx="4">
                  <c:v>298000</c:v>
                </c:pt>
                <c:pt idx="5">
                  <c:v>34000</c:v>
                </c:pt>
                <c:pt idx="6">
                  <c:v>38400</c:v>
                </c:pt>
                <c:pt idx="7">
                  <c:v>29600</c:v>
                </c:pt>
                <c:pt idx="8">
                  <c:v>386800</c:v>
                </c:pt>
                <c:pt idx="9">
                  <c:v>16400</c:v>
                </c:pt>
                <c:pt idx="10">
                  <c:v>38400</c:v>
                </c:pt>
                <c:pt idx="11">
                  <c:v>38400</c:v>
                </c:pt>
              </c:numCache>
            </c:numRef>
          </c:val>
        </c:ser>
        <c:ser>
          <c:idx val="3"/>
          <c:order val="3"/>
          <c:tx>
            <c:v>2016Г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'!$Q$8:$Q$19</c:f>
              <c:numCache>
                <c:formatCode>General</c:formatCode>
                <c:ptCount val="12"/>
                <c:pt idx="0">
                  <c:v>129000</c:v>
                </c:pt>
                <c:pt idx="1">
                  <c:v>184500</c:v>
                </c:pt>
                <c:pt idx="2">
                  <c:v>129000</c:v>
                </c:pt>
                <c:pt idx="3">
                  <c:v>73500</c:v>
                </c:pt>
                <c:pt idx="4">
                  <c:v>184500</c:v>
                </c:pt>
                <c:pt idx="5">
                  <c:v>73500</c:v>
                </c:pt>
                <c:pt idx="6">
                  <c:v>178500</c:v>
                </c:pt>
                <c:pt idx="7">
                  <c:v>184500</c:v>
                </c:pt>
                <c:pt idx="8">
                  <c:v>12500</c:v>
                </c:pt>
                <c:pt idx="9">
                  <c:v>12500</c:v>
                </c:pt>
                <c:pt idx="10">
                  <c:v>62500</c:v>
                </c:pt>
                <c:pt idx="11">
                  <c:v>18000</c:v>
                </c:pt>
              </c:numCache>
            </c:numRef>
          </c:val>
        </c:ser>
        <c:ser>
          <c:idx val="4"/>
          <c:order val="4"/>
          <c:tx>
            <c:v>2017Г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'!$U$8:$U$19</c:f>
              <c:numCache>
                <c:formatCode>General</c:formatCode>
                <c:ptCount val="12"/>
                <c:pt idx="0">
                  <c:v>154800</c:v>
                </c:pt>
                <c:pt idx="1">
                  <c:v>221400</c:v>
                </c:pt>
                <c:pt idx="2">
                  <c:v>75000</c:v>
                </c:pt>
                <c:pt idx="3">
                  <c:v>75000</c:v>
                </c:pt>
                <c:pt idx="4">
                  <c:v>151800</c:v>
                </c:pt>
                <c:pt idx="5">
                  <c:v>69000</c:v>
                </c:pt>
                <c:pt idx="6">
                  <c:v>9000</c:v>
                </c:pt>
                <c:pt idx="7">
                  <c:v>21000</c:v>
                </c:pt>
                <c:pt idx="8">
                  <c:v>75600</c:v>
                </c:pt>
                <c:pt idx="9">
                  <c:v>93600</c:v>
                </c:pt>
                <c:pt idx="10">
                  <c:v>93600</c:v>
                </c:pt>
                <c:pt idx="11">
                  <c:v>577800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20800"/>
        <c:axId val="70234880"/>
      </c:barChart>
      <c:catAx>
        <c:axId val="7022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70234880"/>
        <c:crosses val="autoZero"/>
        <c:auto val="1"/>
        <c:lblAlgn val="ctr"/>
        <c:lblOffset val="100"/>
        <c:noMultiLvlLbl val="0"/>
      </c:catAx>
      <c:valAx>
        <c:axId val="7023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2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99656973571366E-2"/>
          <c:y val="0.21353837237561898"/>
          <c:w val="0.82654385281047793"/>
          <c:h val="0.62432213740339726"/>
        </c:manualLayout>
      </c:layout>
      <c:barChart>
        <c:barDir val="col"/>
        <c:grouping val="clustered"/>
        <c:varyColors val="0"/>
        <c:ser>
          <c:idx val="0"/>
          <c:order val="0"/>
          <c:tx>
            <c:v>2013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'!$F$8:$F$19</c:f>
              <c:numCache>
                <c:formatCode>General</c:formatCode>
                <c:ptCount val="12"/>
                <c:pt idx="0">
                  <c:v>123</c:v>
                </c:pt>
                <c:pt idx="1">
                  <c:v>123</c:v>
                </c:pt>
                <c:pt idx="2">
                  <c:v>123</c:v>
                </c:pt>
                <c:pt idx="3">
                  <c:v>456</c:v>
                </c:pt>
                <c:pt idx="4">
                  <c:v>456</c:v>
                </c:pt>
                <c:pt idx="5">
                  <c:v>799</c:v>
                </c:pt>
                <c:pt idx="6">
                  <c:v>258</c:v>
                </c:pt>
                <c:pt idx="7">
                  <c:v>369</c:v>
                </c:pt>
                <c:pt idx="8">
                  <c:v>159</c:v>
                </c:pt>
                <c:pt idx="9">
                  <c:v>753</c:v>
                </c:pt>
                <c:pt idx="10">
                  <c:v>123</c:v>
                </c:pt>
                <c:pt idx="11">
                  <c:v>589</c:v>
                </c:pt>
              </c:numCache>
            </c:numRef>
          </c:val>
        </c:ser>
        <c:ser>
          <c:idx val="1"/>
          <c:order val="1"/>
          <c:tx>
            <c:v>2014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'!$J$8:$J$19</c:f>
              <c:numCache>
                <c:formatCode>General</c:formatCode>
                <c:ptCount val="12"/>
                <c:pt idx="0">
                  <c:v>325</c:v>
                </c:pt>
                <c:pt idx="1">
                  <c:v>329</c:v>
                </c:pt>
                <c:pt idx="2">
                  <c:v>258</c:v>
                </c:pt>
                <c:pt idx="3">
                  <c:v>145</c:v>
                </c:pt>
                <c:pt idx="4">
                  <c:v>698</c:v>
                </c:pt>
                <c:pt idx="5">
                  <c:v>745</c:v>
                </c:pt>
                <c:pt idx="6">
                  <c:v>366</c:v>
                </c:pt>
                <c:pt idx="7">
                  <c:v>698</c:v>
                </c:pt>
                <c:pt idx="8">
                  <c:v>555</c:v>
                </c:pt>
                <c:pt idx="9">
                  <c:v>222</c:v>
                </c:pt>
                <c:pt idx="10">
                  <c:v>555</c:v>
                </c:pt>
                <c:pt idx="11">
                  <c:v>666</c:v>
                </c:pt>
              </c:numCache>
            </c:numRef>
          </c:val>
        </c:ser>
        <c:ser>
          <c:idx val="2"/>
          <c:order val="2"/>
          <c:tx>
            <c:v>2015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'!$N$8:$N$19</c:f>
              <c:numCache>
                <c:formatCode>General</c:formatCode>
                <c:ptCount val="12"/>
                <c:pt idx="0">
                  <c:v>654</c:v>
                </c:pt>
                <c:pt idx="1">
                  <c:v>258</c:v>
                </c:pt>
                <c:pt idx="2">
                  <c:v>456</c:v>
                </c:pt>
                <c:pt idx="3">
                  <c:v>123</c:v>
                </c:pt>
                <c:pt idx="4">
                  <c:v>258</c:v>
                </c:pt>
                <c:pt idx="5">
                  <c:v>159</c:v>
                </c:pt>
                <c:pt idx="6">
                  <c:v>236</c:v>
                </c:pt>
                <c:pt idx="7">
                  <c:v>654</c:v>
                </c:pt>
                <c:pt idx="8">
                  <c:v>125</c:v>
                </c:pt>
                <c:pt idx="9">
                  <c:v>125</c:v>
                </c:pt>
                <c:pt idx="10">
                  <c:v>896</c:v>
                </c:pt>
                <c:pt idx="11">
                  <c:v>322</c:v>
                </c:pt>
              </c:numCache>
            </c:numRef>
          </c:val>
        </c:ser>
        <c:ser>
          <c:idx val="3"/>
          <c:order val="3"/>
          <c:tx>
            <c:v>2016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'!$R$8:$R$19</c:f>
              <c:numCache>
                <c:formatCode>General</c:formatCode>
                <c:ptCount val="12"/>
                <c:pt idx="0">
                  <c:v>333</c:v>
                </c:pt>
                <c:pt idx="1">
                  <c:v>222</c:v>
                </c:pt>
                <c:pt idx="2">
                  <c:v>444</c:v>
                </c:pt>
                <c:pt idx="3">
                  <c:v>555</c:v>
                </c:pt>
                <c:pt idx="4">
                  <c:v>666</c:v>
                </c:pt>
                <c:pt idx="5">
                  <c:v>888</c:v>
                </c:pt>
                <c:pt idx="6">
                  <c:v>999</c:v>
                </c:pt>
                <c:pt idx="7">
                  <c:v>555</c:v>
                </c:pt>
                <c:pt idx="8">
                  <c:v>444</c:v>
                </c:pt>
                <c:pt idx="9">
                  <c:v>222</c:v>
                </c:pt>
                <c:pt idx="10">
                  <c:v>333</c:v>
                </c:pt>
                <c:pt idx="11">
                  <c:v>111</c:v>
                </c:pt>
              </c:numCache>
            </c:numRef>
          </c:val>
        </c:ser>
        <c:ser>
          <c:idx val="4"/>
          <c:order val="4"/>
          <c:tx>
            <c:v>2017 Г</c:v>
          </c:tx>
          <c:invertIfNegative val="0"/>
          <c:cat>
            <c:strRef>
              <c:f>'Расход ХВС 2013-2017 '!$C$8:$C$19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'Расход ХВС 2013-2017 '!$V$8:$V$19</c:f>
              <c:numCache>
                <c:formatCode>General</c:formatCode>
                <c:ptCount val="12"/>
                <c:pt idx="0">
                  <c:v>233</c:v>
                </c:pt>
                <c:pt idx="1">
                  <c:v>666</c:v>
                </c:pt>
                <c:pt idx="2">
                  <c:v>999</c:v>
                </c:pt>
                <c:pt idx="3">
                  <c:v>555</c:v>
                </c:pt>
                <c:pt idx="4">
                  <c:v>444</c:v>
                </c:pt>
                <c:pt idx="5">
                  <c:v>888</c:v>
                </c:pt>
                <c:pt idx="6">
                  <c:v>999</c:v>
                </c:pt>
                <c:pt idx="7">
                  <c:v>666</c:v>
                </c:pt>
                <c:pt idx="8">
                  <c:v>222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62144"/>
        <c:axId val="70263936"/>
      </c:barChart>
      <c:catAx>
        <c:axId val="7026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0263936"/>
        <c:crosses val="autoZero"/>
        <c:auto val="1"/>
        <c:lblAlgn val="ctr"/>
        <c:lblOffset val="100"/>
        <c:noMultiLvlLbl val="0"/>
      </c:catAx>
      <c:valAx>
        <c:axId val="7026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6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12964839791067"/>
          <c:y val="0.35499867894758996"/>
          <c:w val="7.687035160208934E-2"/>
          <c:h val="0.293282674481580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54429</xdr:colOff>
      <xdr:row>44</xdr:row>
      <xdr:rowOff>104773</xdr:rowOff>
    </xdr:from>
    <xdr:to>
      <xdr:col>10</xdr:col>
      <xdr:colOff>326571</xdr:colOff>
      <xdr:row>69</xdr:row>
      <xdr:rowOff>108857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44</xdr:row>
      <xdr:rowOff>95250</xdr:rowOff>
    </xdr:from>
    <xdr:to>
      <xdr:col>20</xdr:col>
      <xdr:colOff>13608</xdr:colOff>
      <xdr:row>69</xdr:row>
      <xdr:rowOff>81643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0.06822</cdr:x>
      <cdr:y>0.01228</cdr:y>
    </cdr:from>
    <cdr:to>
      <cdr:x>0.97307</cdr:x>
      <cdr:y>0.1179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7071" y="58512"/>
          <a:ext cx="6858000" cy="50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2400"/>
            <a:t>Расход тепловой энергии, Гкал/год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0.06462</cdr:x>
      <cdr:y>0.0107</cdr:y>
    </cdr:from>
    <cdr:to>
      <cdr:x>0.97601</cdr:x>
      <cdr:y>0.11671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228" y="50800"/>
          <a:ext cx="6858000" cy="50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2400"/>
            <a:t>Оплата за тепловую энергию, тг/год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333376</xdr:colOff>
      <xdr:row>20</xdr:row>
      <xdr:rowOff>65087</xdr:rowOff>
    </xdr:from>
    <xdr:to>
      <xdr:col>18</xdr:col>
      <xdr:colOff>428625</xdr:colOff>
      <xdr:row>37</xdr:row>
      <xdr:rowOff>111125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20</xdr:row>
      <xdr:rowOff>158750</xdr:rowOff>
    </xdr:from>
    <xdr:to>
      <xdr:col>18</xdr:col>
      <xdr:colOff>63500</xdr:colOff>
      <xdr:row>22</xdr:row>
      <xdr:rowOff>238125</xdr:rowOff>
    </xdr:to>
    <xdr:sp macro="" textlink="">
      <xdr:nvSpPr>
        <xdr:cNvPr id="3" name="TextBox 2"/>
        <xdr:cNvSpPr txBox="1"/>
      </xdr:nvSpPr>
      <xdr:spPr>
        <a:xfrm>
          <a:off x="8620125" y="4740275"/>
          <a:ext cx="5911850" cy="469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/>
            <a:t>ГРАФИК</a:t>
          </a:r>
          <a:r>
            <a:rPr lang="ru-RU" sz="1100" b="1" baseline="0"/>
            <a:t> ПОТРЕБЛЕНИЯ ЭЛЕКТРОЭНЕРГИИ , КВТЧ ПО ОБЩЕДОМОВОМУ ЭЛЕКТРОСЧЕТЧИКУ</a:t>
          </a:r>
          <a:endParaRPr lang="ru-RU" sz="1100" b="1"/>
        </a:p>
      </xdr:txBody>
    </xdr:sp>
    <xdr:clientData/>
  </xdr:twoCellAnchor>
  <xdr:twoCellAnchor>
    <xdr:from>
      <xdr:col>18</xdr:col>
      <xdr:colOff>555624</xdr:colOff>
      <xdr:row>20</xdr:row>
      <xdr:rowOff>65087</xdr:rowOff>
    </xdr:from>
    <xdr:to>
      <xdr:col>26</xdr:col>
      <xdr:colOff>444500</xdr:colOff>
      <xdr:row>37</xdr:row>
      <xdr:rowOff>95250</xdr:rowOff>
    </xdr:to>
    <xdr:grpSp>
      <xdr:nvGrpSpPr>
        <xdr:cNvPr id="4" name="Группа 3"/>
        <xdr:cNvGrpSpPr/>
      </xdr:nvGrpSpPr>
      <xdr:grpSpPr>
        <a:xfrm>
          <a:off x="15652749" y="4938712"/>
          <a:ext cx="6111876" cy="3649663"/>
          <a:chOff x="15049499" y="4668837"/>
          <a:chExt cx="7032626" cy="3665538"/>
        </a:xfrm>
      </xdr:grpSpPr>
      <xdr:graphicFrame macro="">
        <xdr:nvGraphicFramePr>
          <xdr:cNvPr id="5" name="Диаграмма 4"/>
          <xdr:cNvGraphicFramePr/>
        </xdr:nvGraphicFramePr>
        <xdr:xfrm>
          <a:off x="15049499" y="4668837"/>
          <a:ext cx="7032626" cy="3665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5217775" y="4692650"/>
            <a:ext cx="5921375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 b="1"/>
              <a:t>ОПЛАТА ЗА ЭЛЕКТРОЭНЕРГИЮ,</a:t>
            </a:r>
            <a:r>
              <a:rPr lang="ru-RU" sz="1100" b="1" baseline="0"/>
              <a:t> ТГ ПО ОБЩЕДОМОВОМУ ЭЛЕКТРОСЧЕТЧИКУ</a:t>
            </a:r>
            <a:endParaRPr lang="ru-RU" sz="1100" b="1"/>
          </a:p>
        </xdr:txBody>
      </xdr:sp>
    </xdr:grpSp>
    <xdr:clientData/>
  </xdr:twoCellAnchor>
  <xdr:twoCellAnchor>
    <xdr:from>
      <xdr:col>11</xdr:col>
      <xdr:colOff>317499</xdr:colOff>
      <xdr:row>38</xdr:row>
      <xdr:rowOff>49211</xdr:rowOff>
    </xdr:from>
    <xdr:to>
      <xdr:col>18</xdr:col>
      <xdr:colOff>507999</xdr:colOff>
      <xdr:row>58</xdr:row>
      <xdr:rowOff>111124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571499</xdr:colOff>
      <xdr:row>38</xdr:row>
      <xdr:rowOff>49211</xdr:rowOff>
    </xdr:from>
    <xdr:to>
      <xdr:col>26</xdr:col>
      <xdr:colOff>476250</xdr:colOff>
      <xdr:row>58</xdr:row>
      <xdr:rowOff>79374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733425</xdr:colOff>
      <xdr:row>39</xdr:row>
      <xdr:rowOff>50800</xdr:rowOff>
    </xdr:from>
    <xdr:to>
      <xdr:col>26</xdr:col>
      <xdr:colOff>431800</xdr:colOff>
      <xdr:row>41</xdr:row>
      <xdr:rowOff>146050</xdr:rowOff>
    </xdr:to>
    <xdr:sp macro="" textlink="">
      <xdr:nvSpPr>
        <xdr:cNvPr id="9" name="TextBox 8"/>
        <xdr:cNvSpPr txBox="1"/>
      </xdr:nvSpPr>
      <xdr:spPr>
        <a:xfrm>
          <a:off x="15201900" y="8613775"/>
          <a:ext cx="59467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/>
            <a:t>ОПЛАТА ЗА ЭЛЕКТРОЭНЕРГИЮ,</a:t>
          </a:r>
          <a:r>
            <a:rPr lang="ru-RU" sz="1100" b="1" baseline="0"/>
            <a:t> ТГ КВАРТИРАМИ</a:t>
          </a:r>
          <a:endParaRPr lang="ru-RU" sz="1100" b="1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0.00792</cdr:x>
      <cdr:y>0.01312</cdr:y>
    </cdr:from>
    <cdr:to>
      <cdr:x>0.93119</cdr:x>
      <cdr:y>0.13612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50800" y="50800"/>
          <a:ext cx="5921375" cy="476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ГРАФИК</a:t>
          </a:r>
          <a:r>
            <a:rPr lang="ru-RU" sz="1100" b="1" baseline="0"/>
            <a:t> ПОТРЕБЛЕНИЯ ЭЛЕКТРОЭНЕРГИИ , КВТЧ  КВАРТИРАМИ</a:t>
          </a:r>
          <a:endParaRPr lang="ru-RU" sz="11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269874</xdr:colOff>
      <xdr:row>20</xdr:row>
      <xdr:rowOff>65087</xdr:rowOff>
    </xdr:from>
    <xdr:to>
      <xdr:col>18</xdr:col>
      <xdr:colOff>428624</xdr:colOff>
      <xdr:row>37</xdr:row>
      <xdr:rowOff>111125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20</xdr:row>
      <xdr:rowOff>158750</xdr:rowOff>
    </xdr:from>
    <xdr:to>
      <xdr:col>18</xdr:col>
      <xdr:colOff>63500</xdr:colOff>
      <xdr:row>22</xdr:row>
      <xdr:rowOff>238125</xdr:rowOff>
    </xdr:to>
    <xdr:sp macro="" textlink="">
      <xdr:nvSpPr>
        <xdr:cNvPr id="3" name="TextBox 2"/>
        <xdr:cNvSpPr txBox="1"/>
      </xdr:nvSpPr>
      <xdr:spPr>
        <a:xfrm>
          <a:off x="8620125" y="4740275"/>
          <a:ext cx="5911850" cy="469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/>
            <a:t>ГРАФИК</a:t>
          </a:r>
          <a:r>
            <a:rPr lang="ru-RU" sz="1100" b="1" baseline="0"/>
            <a:t> ВОДОПОТРЕБЛЕНИЯ  ОБЩЕДОМОВЫМ  СЧЕТЧИКОМ, М3</a:t>
          </a:r>
          <a:endParaRPr lang="ru-RU" sz="1100" b="1"/>
        </a:p>
      </xdr:txBody>
    </xdr:sp>
    <xdr:clientData/>
  </xdr:twoCellAnchor>
  <xdr:twoCellAnchor>
    <xdr:from>
      <xdr:col>18</xdr:col>
      <xdr:colOff>555624</xdr:colOff>
      <xdr:row>20</xdr:row>
      <xdr:rowOff>65087</xdr:rowOff>
    </xdr:from>
    <xdr:to>
      <xdr:col>26</xdr:col>
      <xdr:colOff>444500</xdr:colOff>
      <xdr:row>37</xdr:row>
      <xdr:rowOff>95250</xdr:rowOff>
    </xdr:to>
    <xdr:grpSp>
      <xdr:nvGrpSpPr>
        <xdr:cNvPr id="4" name="Группа 3"/>
        <xdr:cNvGrpSpPr/>
      </xdr:nvGrpSpPr>
      <xdr:grpSpPr>
        <a:xfrm>
          <a:off x="15652749" y="4938712"/>
          <a:ext cx="6111876" cy="3649663"/>
          <a:chOff x="15049499" y="4668837"/>
          <a:chExt cx="7032626" cy="3665538"/>
        </a:xfrm>
      </xdr:grpSpPr>
      <xdr:graphicFrame macro="">
        <xdr:nvGraphicFramePr>
          <xdr:cNvPr id="5" name="Диаграмма 4"/>
          <xdr:cNvGraphicFramePr/>
        </xdr:nvGraphicFramePr>
        <xdr:xfrm>
          <a:off x="15049499" y="4668837"/>
          <a:ext cx="7032626" cy="3665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5217775" y="4692650"/>
            <a:ext cx="5921375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 b="1"/>
              <a:t>ОПЛАТА ЗА ВОДУ ,</a:t>
            </a:r>
            <a:r>
              <a:rPr lang="ru-RU" sz="1100" b="1" baseline="0"/>
              <a:t> ТГ </a:t>
            </a:r>
            <a:r>
              <a:rPr lang="ru-RU" sz="1100" b="1"/>
              <a:t>ПО ОБЩЕДОМОВОМУ СЧЕТЧИКУ</a:t>
            </a:r>
          </a:p>
        </xdr:txBody>
      </xdr:sp>
    </xdr:grpSp>
    <xdr:clientData/>
  </xdr:twoCellAnchor>
  <xdr:twoCellAnchor>
    <xdr:from>
      <xdr:col>11</xdr:col>
      <xdr:colOff>317499</xdr:colOff>
      <xdr:row>38</xdr:row>
      <xdr:rowOff>49211</xdr:rowOff>
    </xdr:from>
    <xdr:to>
      <xdr:col>18</xdr:col>
      <xdr:colOff>507999</xdr:colOff>
      <xdr:row>58</xdr:row>
      <xdr:rowOff>111124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571499</xdr:colOff>
      <xdr:row>38</xdr:row>
      <xdr:rowOff>49211</xdr:rowOff>
    </xdr:from>
    <xdr:to>
      <xdr:col>26</xdr:col>
      <xdr:colOff>476250</xdr:colOff>
      <xdr:row>58</xdr:row>
      <xdr:rowOff>79374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733425</xdr:colOff>
      <xdr:row>39</xdr:row>
      <xdr:rowOff>50800</xdr:rowOff>
    </xdr:from>
    <xdr:to>
      <xdr:col>26</xdr:col>
      <xdr:colOff>431800</xdr:colOff>
      <xdr:row>41</xdr:row>
      <xdr:rowOff>146050</xdr:rowOff>
    </xdr:to>
    <xdr:sp macro="" textlink="">
      <xdr:nvSpPr>
        <xdr:cNvPr id="9" name="TextBox 8"/>
        <xdr:cNvSpPr txBox="1"/>
      </xdr:nvSpPr>
      <xdr:spPr>
        <a:xfrm>
          <a:off x="15201900" y="8613775"/>
          <a:ext cx="59467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/>
            <a:t>ОПЛАТА ЗА ВОДУ,</a:t>
          </a:r>
          <a:r>
            <a:rPr lang="ru-RU" sz="1100" b="1" baseline="0"/>
            <a:t> ТГ КВАРТИРАМИ</a:t>
          </a:r>
          <a:endParaRPr lang="ru-RU" sz="1100" b="1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0.00792</cdr:x>
      <cdr:y>0.01312</cdr:y>
    </cdr:from>
    <cdr:to>
      <cdr:x>0.93119</cdr:x>
      <cdr:y>0.13612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50800" y="50800"/>
          <a:ext cx="5921375" cy="476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ГРАФИК</a:t>
          </a:r>
          <a:r>
            <a:rPr lang="ru-RU" sz="1100" b="1" baseline="0"/>
            <a:t> ВОДОПОТРЕБЛЕНИЯ  ХОЛОДНОЙ ВОДЫ, М3 ,   КВАРТИРАМИ</a:t>
          </a:r>
          <a:endParaRPr lang="ru-RU" sz="1100" b="1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37"/>
  <sheetViews>
    <sheetView view="pageBreakPreview" zoomScale="60" zoomScaleNormal="100" workbookViewId="0">
      <selection activeCell="G16" sqref="G16"/>
    </sheetView>
  </sheetViews>
  <sheetFormatPr defaultRowHeight="15" x14ac:dyDescent="0.2"/>
  <cols>
    <col min="1" max="1" width="9.140625" style="54"/>
    <col min="2" max="2" width="9.140625" style="54" customWidth="1"/>
    <col min="3" max="3" width="9.5703125" style="54" customWidth="1"/>
    <col min="4" max="4" width="14.140625" style="54" customWidth="1"/>
    <col min="5" max="5" width="16" style="54" customWidth="1"/>
    <col min="6" max="6" width="31.5703125" style="54" customWidth="1"/>
    <col min="7" max="7" width="21.5703125" style="54" customWidth="1"/>
    <col min="8" max="18" width="9.140625" style="150"/>
    <col min="19" max="19" width="27.28515625" style="150" customWidth="1"/>
    <col min="20" max="20" width="25.5703125" style="150" customWidth="1"/>
    <col min="21" max="21" width="9.140625" style="150"/>
    <col min="22" max="22" width="17.28515625" style="150" customWidth="1"/>
    <col min="23" max="25" width="9.140625" style="150"/>
    <col min="26" max="16384" width="9.140625" style="54"/>
  </cols>
  <sheetData>
    <row r="3" spans="2:22" ht="15.75" x14ac:dyDescent="0.2">
      <c r="B3" s="150"/>
      <c r="C3" s="48" t="s">
        <v>45</v>
      </c>
      <c r="D3" s="150"/>
      <c r="E3" s="150"/>
      <c r="F3" s="150"/>
      <c r="G3" s="150"/>
    </row>
    <row r="4" spans="2:22" ht="15.75" x14ac:dyDescent="0.25">
      <c r="B4" s="150"/>
      <c r="C4" s="151" t="s">
        <v>11</v>
      </c>
      <c r="D4" s="150"/>
      <c r="E4" s="150"/>
      <c r="F4" s="150"/>
      <c r="G4" s="150"/>
    </row>
    <row r="5" spans="2:22" x14ac:dyDescent="0.2">
      <c r="B5" s="150"/>
      <c r="C5" s="150"/>
      <c r="D5" s="150"/>
      <c r="E5" s="150"/>
      <c r="F5" s="150"/>
      <c r="G5" s="150"/>
    </row>
    <row r="6" spans="2:22" ht="15.75" x14ac:dyDescent="0.25">
      <c r="B6" s="150"/>
      <c r="C6" s="174"/>
      <c r="D6" s="175"/>
      <c r="E6" s="175"/>
      <c r="F6" s="176"/>
      <c r="G6" s="160"/>
      <c r="M6" s="152" t="s">
        <v>58</v>
      </c>
    </row>
    <row r="7" spans="2:22" x14ac:dyDescent="0.2">
      <c r="B7" s="150"/>
      <c r="C7" s="185" t="s">
        <v>12</v>
      </c>
      <c r="D7" s="185"/>
      <c r="E7" s="185"/>
      <c r="F7" s="185"/>
      <c r="G7" s="161" t="s">
        <v>40</v>
      </c>
    </row>
    <row r="8" spans="2:22" ht="15.75" x14ac:dyDescent="0.25">
      <c r="B8" s="150"/>
      <c r="C8" s="174"/>
      <c r="D8" s="175"/>
      <c r="E8" s="175"/>
      <c r="F8" s="176"/>
      <c r="G8" s="160"/>
      <c r="M8" s="153" t="s">
        <v>59</v>
      </c>
      <c r="N8" s="178" t="s">
        <v>60</v>
      </c>
      <c r="O8" s="179"/>
      <c r="P8" s="179"/>
      <c r="Q8" s="179"/>
      <c r="R8" s="180"/>
      <c r="S8" s="154" t="s">
        <v>61</v>
      </c>
      <c r="T8" s="154" t="s">
        <v>23</v>
      </c>
      <c r="U8" s="178" t="s">
        <v>62</v>
      </c>
      <c r="V8" s="180"/>
    </row>
    <row r="9" spans="2:22" x14ac:dyDescent="0.2">
      <c r="B9" s="150"/>
      <c r="C9" s="185" t="s">
        <v>13</v>
      </c>
      <c r="D9" s="185"/>
      <c r="E9" s="185"/>
      <c r="F9" s="185"/>
      <c r="G9" s="161"/>
      <c r="M9" s="155">
        <v>1</v>
      </c>
      <c r="N9" s="170"/>
      <c r="O9" s="171"/>
      <c r="P9" s="171"/>
      <c r="Q9" s="171"/>
      <c r="R9" s="172"/>
      <c r="S9" s="164"/>
      <c r="T9" s="164"/>
      <c r="U9" s="170"/>
      <c r="V9" s="172"/>
    </row>
    <row r="10" spans="2:22" x14ac:dyDescent="0.2">
      <c r="B10" s="150"/>
      <c r="C10" s="174"/>
      <c r="D10" s="175"/>
      <c r="E10" s="175"/>
      <c r="F10" s="176"/>
      <c r="G10" s="160"/>
      <c r="M10" s="155">
        <v>2</v>
      </c>
      <c r="N10" s="170"/>
      <c r="O10" s="171"/>
      <c r="P10" s="171"/>
      <c r="Q10" s="171"/>
      <c r="R10" s="172"/>
      <c r="S10" s="164"/>
      <c r="T10" s="164"/>
      <c r="U10" s="170"/>
      <c r="V10" s="172"/>
    </row>
    <row r="11" spans="2:22" x14ac:dyDescent="0.2">
      <c r="B11" s="150"/>
      <c r="C11" s="177" t="s">
        <v>14</v>
      </c>
      <c r="D11" s="177"/>
      <c r="E11" s="177"/>
      <c r="F11" s="177"/>
      <c r="G11" s="161"/>
      <c r="M11" s="155">
        <v>3</v>
      </c>
      <c r="N11" s="170"/>
      <c r="O11" s="171"/>
      <c r="P11" s="171"/>
      <c r="Q11" s="171"/>
      <c r="R11" s="172"/>
      <c r="S11" s="164"/>
      <c r="T11" s="164"/>
      <c r="U11" s="170"/>
      <c r="V11" s="172"/>
    </row>
    <row r="12" spans="2:22" x14ac:dyDescent="0.2">
      <c r="B12" s="150"/>
      <c r="C12" s="174"/>
      <c r="D12" s="175"/>
      <c r="E12" s="175"/>
      <c r="F12" s="176"/>
      <c r="G12" s="160"/>
      <c r="M12" s="155">
        <v>4</v>
      </c>
      <c r="N12" s="170"/>
      <c r="O12" s="171"/>
      <c r="P12" s="171"/>
      <c r="Q12" s="171"/>
      <c r="R12" s="172"/>
      <c r="S12" s="164"/>
      <c r="T12" s="164"/>
      <c r="U12" s="170"/>
      <c r="V12" s="172"/>
    </row>
    <row r="13" spans="2:22" x14ac:dyDescent="0.2">
      <c r="B13" s="150"/>
      <c r="C13" s="186" t="s">
        <v>15</v>
      </c>
      <c r="D13" s="187"/>
      <c r="E13" s="187"/>
      <c r="F13" s="188"/>
      <c r="G13" s="162"/>
      <c r="M13" s="155">
        <v>5</v>
      </c>
      <c r="N13" s="170"/>
      <c r="O13" s="171"/>
      <c r="P13" s="171"/>
      <c r="Q13" s="171"/>
      <c r="R13" s="172"/>
      <c r="S13" s="164"/>
      <c r="T13" s="164"/>
      <c r="U13" s="170"/>
      <c r="V13" s="172"/>
    </row>
    <row r="14" spans="2:22" x14ac:dyDescent="0.2">
      <c r="B14" s="150"/>
      <c r="C14" s="174"/>
      <c r="D14" s="175"/>
      <c r="E14" s="175"/>
      <c r="F14" s="176"/>
      <c r="G14" s="160"/>
      <c r="M14" s="155">
        <v>6</v>
      </c>
      <c r="N14" s="170"/>
      <c r="O14" s="171"/>
      <c r="P14" s="171"/>
      <c r="Q14" s="171"/>
      <c r="R14" s="172"/>
      <c r="S14" s="164"/>
      <c r="T14" s="164"/>
      <c r="U14" s="170"/>
      <c r="V14" s="172"/>
    </row>
    <row r="15" spans="2:22" x14ac:dyDescent="0.2">
      <c r="B15" s="150"/>
      <c r="C15" s="189" t="s">
        <v>32</v>
      </c>
      <c r="D15" s="190"/>
      <c r="E15" s="190"/>
      <c r="F15" s="191"/>
      <c r="G15" s="161">
        <v>5000</v>
      </c>
      <c r="M15" s="155">
        <v>7</v>
      </c>
      <c r="N15" s="170"/>
      <c r="O15" s="171"/>
      <c r="P15" s="171"/>
      <c r="Q15" s="171"/>
      <c r="R15" s="172"/>
      <c r="S15" s="164"/>
      <c r="T15" s="164"/>
      <c r="U15" s="170"/>
      <c r="V15" s="172"/>
    </row>
    <row r="16" spans="2:22" x14ac:dyDescent="0.2">
      <c r="B16" s="150"/>
      <c r="C16" s="174"/>
      <c r="D16" s="175"/>
      <c r="E16" s="175"/>
      <c r="F16" s="176"/>
      <c r="G16" s="160"/>
      <c r="M16" s="155">
        <v>8</v>
      </c>
      <c r="N16" s="170"/>
      <c r="O16" s="171"/>
      <c r="P16" s="171"/>
      <c r="Q16" s="171"/>
      <c r="R16" s="172"/>
      <c r="S16" s="164"/>
      <c r="T16" s="164"/>
      <c r="U16" s="170"/>
      <c r="V16" s="172"/>
    </row>
    <row r="17" spans="2:22" ht="15" customHeight="1" x14ac:dyDescent="0.2">
      <c r="B17" s="150"/>
      <c r="C17" s="177" t="s">
        <v>16</v>
      </c>
      <c r="D17" s="177"/>
      <c r="E17" s="177"/>
      <c r="F17" s="177"/>
      <c r="G17" s="161"/>
      <c r="M17" s="155">
        <v>9</v>
      </c>
      <c r="N17" s="170"/>
      <c r="O17" s="171"/>
      <c r="P17" s="171"/>
      <c r="Q17" s="171"/>
      <c r="R17" s="172"/>
      <c r="S17" s="164"/>
      <c r="T17" s="164"/>
      <c r="U17" s="170"/>
      <c r="V17" s="172"/>
    </row>
    <row r="18" spans="2:22" x14ac:dyDescent="0.2">
      <c r="B18" s="150"/>
      <c r="C18" s="156"/>
      <c r="D18" s="157"/>
      <c r="E18" s="157"/>
      <c r="F18" s="158"/>
      <c r="G18" s="160"/>
      <c r="M18" s="155">
        <v>10</v>
      </c>
      <c r="N18" s="170"/>
      <c r="O18" s="171"/>
      <c r="P18" s="171"/>
      <c r="Q18" s="171"/>
      <c r="R18" s="172"/>
      <c r="S18" s="164"/>
      <c r="T18" s="164"/>
      <c r="U18" s="170"/>
      <c r="V18" s="172"/>
    </row>
    <row r="19" spans="2:22" x14ac:dyDescent="0.2">
      <c r="B19" s="150"/>
      <c r="C19" s="177" t="s">
        <v>17</v>
      </c>
      <c r="D19" s="177"/>
      <c r="E19" s="177"/>
      <c r="F19" s="177"/>
      <c r="G19" s="161"/>
    </row>
    <row r="20" spans="2:22" x14ac:dyDescent="0.2">
      <c r="B20" s="150"/>
      <c r="C20" s="174"/>
      <c r="D20" s="175"/>
      <c r="E20" s="175"/>
      <c r="F20" s="176"/>
      <c r="G20" s="160"/>
      <c r="M20" s="173" t="s">
        <v>63</v>
      </c>
      <c r="N20" s="173"/>
      <c r="O20" s="173"/>
      <c r="P20" s="173"/>
      <c r="Q20" s="173"/>
      <c r="R20" s="173"/>
      <c r="S20" s="173"/>
      <c r="T20" s="173"/>
      <c r="U20" s="173"/>
      <c r="V20" s="173"/>
    </row>
    <row r="21" spans="2:22" x14ac:dyDescent="0.2">
      <c r="B21" s="150"/>
      <c r="C21" s="177" t="s">
        <v>39</v>
      </c>
      <c r="D21" s="177"/>
      <c r="E21" s="177"/>
      <c r="F21" s="177"/>
      <c r="G21" s="161"/>
      <c r="M21" s="173"/>
      <c r="N21" s="173"/>
      <c r="O21" s="173"/>
      <c r="P21" s="173"/>
      <c r="Q21" s="173"/>
      <c r="R21" s="173"/>
      <c r="S21" s="173"/>
      <c r="T21" s="173"/>
      <c r="U21" s="173"/>
      <c r="V21" s="173"/>
    </row>
    <row r="22" spans="2:22" x14ac:dyDescent="0.2">
      <c r="B22" s="150"/>
      <c r="C22" s="174"/>
      <c r="D22" s="175"/>
      <c r="E22" s="175"/>
      <c r="F22" s="176"/>
      <c r="G22" s="160"/>
      <c r="M22" s="173"/>
      <c r="N22" s="173"/>
      <c r="O22" s="173"/>
      <c r="P22" s="173"/>
      <c r="Q22" s="173"/>
      <c r="R22" s="173"/>
      <c r="S22" s="173"/>
      <c r="T22" s="173"/>
      <c r="U22" s="173"/>
      <c r="V22" s="173"/>
    </row>
    <row r="23" spans="2:22" x14ac:dyDescent="0.2">
      <c r="B23" s="150"/>
      <c r="C23" s="177" t="s">
        <v>18</v>
      </c>
      <c r="D23" s="177"/>
      <c r="E23" s="177"/>
      <c r="F23" s="177"/>
      <c r="G23" s="161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2:22" x14ac:dyDescent="0.2">
      <c r="B24" s="150"/>
      <c r="C24" s="174"/>
      <c r="D24" s="175"/>
      <c r="E24" s="175"/>
      <c r="F24" s="176"/>
      <c r="G24" s="160"/>
      <c r="M24" s="173"/>
      <c r="N24" s="173"/>
      <c r="O24" s="173"/>
      <c r="P24" s="173"/>
      <c r="Q24" s="173"/>
      <c r="R24" s="173"/>
      <c r="S24" s="173"/>
      <c r="T24" s="173"/>
      <c r="U24" s="173"/>
      <c r="V24" s="173"/>
    </row>
    <row r="25" spans="2:22" s="150" customFormat="1" x14ac:dyDescent="0.2">
      <c r="M25" s="173"/>
      <c r="N25" s="173"/>
      <c r="O25" s="173"/>
      <c r="P25" s="173"/>
      <c r="Q25" s="173"/>
      <c r="R25" s="173"/>
      <c r="S25" s="173"/>
      <c r="T25" s="173"/>
      <c r="U25" s="173"/>
      <c r="V25" s="173"/>
    </row>
    <row r="26" spans="2:22" s="150" customFormat="1" ht="48.75" customHeight="1" x14ac:dyDescent="0.2">
      <c r="M26" s="173"/>
      <c r="N26" s="173"/>
      <c r="O26" s="173"/>
      <c r="P26" s="173"/>
      <c r="Q26" s="173"/>
      <c r="R26" s="173"/>
      <c r="S26" s="173"/>
      <c r="T26" s="173"/>
      <c r="U26" s="173"/>
      <c r="V26" s="173"/>
    </row>
    <row r="27" spans="2:22" s="150" customFormat="1" ht="27.75" customHeight="1" x14ac:dyDescent="0.2">
      <c r="C27" s="181" t="s">
        <v>19</v>
      </c>
      <c r="D27" s="181"/>
      <c r="E27" s="181"/>
      <c r="F27" s="181"/>
      <c r="G27" s="181"/>
      <c r="H27" s="181"/>
      <c r="I27" s="181"/>
      <c r="J27" s="181"/>
      <c r="M27" s="173"/>
      <c r="N27" s="173"/>
      <c r="O27" s="173"/>
      <c r="P27" s="173"/>
      <c r="Q27" s="173"/>
      <c r="R27" s="173"/>
      <c r="S27" s="173"/>
      <c r="T27" s="173"/>
      <c r="U27" s="173"/>
      <c r="V27" s="173"/>
    </row>
    <row r="28" spans="2:22" s="150" customFormat="1" x14ac:dyDescent="0.2"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2:22" s="150" customFormat="1" ht="15.75" x14ac:dyDescent="0.2">
      <c r="C29" s="182" t="s">
        <v>20</v>
      </c>
      <c r="D29" s="182"/>
      <c r="E29" s="159" t="s">
        <v>21</v>
      </c>
      <c r="F29" s="159" t="s">
        <v>22</v>
      </c>
      <c r="G29" s="183" t="s">
        <v>23</v>
      </c>
      <c r="H29" s="184"/>
      <c r="I29" s="183" t="s">
        <v>24</v>
      </c>
      <c r="J29" s="184"/>
      <c r="M29" s="173"/>
      <c r="N29" s="173"/>
      <c r="O29" s="173"/>
      <c r="P29" s="173"/>
      <c r="Q29" s="173"/>
      <c r="R29" s="173"/>
      <c r="S29" s="173"/>
      <c r="T29" s="173"/>
      <c r="U29" s="173"/>
      <c r="V29" s="173"/>
    </row>
    <row r="30" spans="2:22" s="150" customFormat="1" x14ac:dyDescent="0.2">
      <c r="C30" s="168" t="s">
        <v>25</v>
      </c>
      <c r="D30" s="168"/>
      <c r="E30" s="163"/>
      <c r="F30" s="163"/>
      <c r="G30" s="170"/>
      <c r="H30" s="172"/>
      <c r="I30" s="170"/>
      <c r="J30" s="172"/>
    </row>
    <row r="31" spans="2:22" s="150" customFormat="1" x14ac:dyDescent="0.2">
      <c r="C31" s="168" t="s">
        <v>46</v>
      </c>
      <c r="D31" s="168"/>
      <c r="E31" s="163"/>
      <c r="F31" s="163"/>
      <c r="G31" s="169"/>
      <c r="H31" s="169"/>
      <c r="I31" s="169"/>
      <c r="J31" s="169"/>
    </row>
    <row r="32" spans="2:22" s="150" customFormat="1" x14ac:dyDescent="0.2">
      <c r="C32" s="168" t="s">
        <v>109</v>
      </c>
      <c r="D32" s="168"/>
      <c r="E32" s="163"/>
      <c r="F32" s="163"/>
      <c r="G32" s="169"/>
      <c r="H32" s="169"/>
      <c r="I32" s="169"/>
      <c r="J32" s="169"/>
    </row>
    <row r="33" s="150" customFormat="1" x14ac:dyDescent="0.2"/>
    <row r="34" s="150" customFormat="1" x14ac:dyDescent="0.2"/>
    <row r="35" s="150" customFormat="1" x14ac:dyDescent="0.2"/>
    <row r="36" s="150" customFormat="1" x14ac:dyDescent="0.2"/>
    <row r="37" s="150" customFormat="1" x14ac:dyDescent="0.2"/>
  </sheetData>
  <sheetProtection password="CEEF" sheet="1" objects="1" scenarios="1"/>
  <customSheetViews>
    <customSheetView guid="{6C0CD2E4-2A50-435E-9084-C983F44C3DA3}" scale="60" showPageBreaks="1" printArea="1" view="pageBreakPreview">
      <selection activeCell="H18" sqref="H18"/>
      <pageMargins left="0.7" right="0.7" top="0.75" bottom="0.75" header="0.3" footer="0.3"/>
      <pageSetup paperSize="9" orientation="portrait" r:id="rId1"/>
    </customSheetView>
  </customSheetViews>
  <mergeCells count="54">
    <mergeCell ref="C16:F16"/>
    <mergeCell ref="C17:F17"/>
    <mergeCell ref="C19:F19"/>
    <mergeCell ref="C20:F20"/>
    <mergeCell ref="C21:F21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7:J27"/>
    <mergeCell ref="C29:D29"/>
    <mergeCell ref="G29:H29"/>
    <mergeCell ref="I29:J29"/>
    <mergeCell ref="C24:F24"/>
    <mergeCell ref="N11:R11"/>
    <mergeCell ref="U11:V11"/>
    <mergeCell ref="N12:R12"/>
    <mergeCell ref="U12:V12"/>
    <mergeCell ref="N13:R13"/>
    <mergeCell ref="U13:V13"/>
    <mergeCell ref="N8:R8"/>
    <mergeCell ref="U8:V8"/>
    <mergeCell ref="N9:R9"/>
    <mergeCell ref="U9:V9"/>
    <mergeCell ref="N10:R10"/>
    <mergeCell ref="U10:V10"/>
    <mergeCell ref="U14:V14"/>
    <mergeCell ref="N15:R15"/>
    <mergeCell ref="U15:V15"/>
    <mergeCell ref="N16:R16"/>
    <mergeCell ref="U16:V16"/>
    <mergeCell ref="N14:R14"/>
    <mergeCell ref="C32:D32"/>
    <mergeCell ref="G32:H32"/>
    <mergeCell ref="I32:J32"/>
    <mergeCell ref="N17:R17"/>
    <mergeCell ref="U17:V17"/>
    <mergeCell ref="N18:R18"/>
    <mergeCell ref="U18:V18"/>
    <mergeCell ref="M20:V29"/>
    <mergeCell ref="C31:D31"/>
    <mergeCell ref="G31:H31"/>
    <mergeCell ref="I31:J31"/>
    <mergeCell ref="C30:D30"/>
    <mergeCell ref="G30:H30"/>
    <mergeCell ref="I30:J30"/>
    <mergeCell ref="C22:F22"/>
    <mergeCell ref="C23:F2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0"/>
  <sheetViews>
    <sheetView view="pageBreakPreview" zoomScale="60" zoomScaleNormal="60" workbookViewId="0">
      <selection activeCell="E7" sqref="E7"/>
    </sheetView>
  </sheetViews>
  <sheetFormatPr defaultRowHeight="15.75" x14ac:dyDescent="0.25"/>
  <cols>
    <col min="1" max="1" width="9.140625" style="2"/>
    <col min="2" max="2" width="3.28515625" style="2" customWidth="1"/>
    <col min="3" max="3" width="10.5703125" style="2" customWidth="1"/>
    <col min="4" max="4" width="16" style="2" customWidth="1"/>
    <col min="5" max="5" width="13.140625" style="2" customWidth="1"/>
    <col min="6" max="6" width="18.28515625" style="2" customWidth="1"/>
    <col min="7" max="7" width="9" style="3" customWidth="1"/>
    <col min="8" max="8" width="18.85546875" style="2" customWidth="1"/>
    <col min="9" max="9" width="13.140625" style="2" customWidth="1"/>
    <col min="10" max="10" width="18.28515625" style="2" customWidth="1"/>
    <col min="11" max="11" width="6.5703125" style="2" customWidth="1"/>
    <col min="12" max="12" width="10" style="3" customWidth="1"/>
    <col min="13" max="13" width="15.85546875" style="2" customWidth="1"/>
    <col min="14" max="14" width="13.140625" style="2" customWidth="1"/>
    <col min="15" max="15" width="19.42578125" style="2" customWidth="1"/>
    <col min="16" max="16" width="6.7109375" style="2" customWidth="1"/>
    <col min="17" max="17" width="8.85546875" style="3" customWidth="1"/>
    <col min="18" max="18" width="16.85546875" style="2" customWidth="1"/>
    <col min="19" max="19" width="13.140625" style="2" customWidth="1"/>
    <col min="20" max="20" width="17.85546875" style="2" customWidth="1"/>
    <col min="21" max="21" width="7" style="2" customWidth="1"/>
    <col min="22" max="22" width="8.28515625" style="3" customWidth="1"/>
    <col min="23" max="23" width="17.140625" style="2" customWidth="1"/>
    <col min="24" max="24" width="13.140625" style="2" customWidth="1"/>
    <col min="25" max="25" width="18.140625" style="2" customWidth="1"/>
    <col min="26" max="16384" width="9.140625" style="2"/>
  </cols>
  <sheetData>
    <row r="2" spans="2:26" x14ac:dyDescent="0.25">
      <c r="B2" s="10"/>
      <c r="C2" s="11" t="s">
        <v>41</v>
      </c>
      <c r="D2" s="11"/>
      <c r="E2" s="11"/>
      <c r="F2" s="10"/>
      <c r="G2" s="12"/>
      <c r="H2" s="10"/>
      <c r="I2" s="10"/>
      <c r="J2" s="10"/>
      <c r="K2" s="10"/>
      <c r="L2" s="12"/>
      <c r="M2" s="10"/>
      <c r="N2" s="10"/>
      <c r="O2" s="10"/>
      <c r="P2" s="10"/>
      <c r="Q2" s="12"/>
      <c r="R2" s="10"/>
      <c r="S2" s="10"/>
      <c r="T2" s="10"/>
      <c r="U2" s="10"/>
      <c r="V2" s="12"/>
      <c r="W2" s="10"/>
      <c r="X2" s="10"/>
      <c r="Y2" s="10"/>
      <c r="Z2" s="10"/>
    </row>
    <row r="3" spans="2:26" ht="21" x14ac:dyDescent="0.35">
      <c r="B3" s="10"/>
      <c r="C3" s="13" t="s">
        <v>52</v>
      </c>
      <c r="D3" s="192" t="s">
        <v>45</v>
      </c>
      <c r="E3" s="193"/>
      <c r="F3" s="194"/>
      <c r="G3" s="12"/>
      <c r="H3" s="11" t="s">
        <v>136</v>
      </c>
      <c r="I3" s="10"/>
      <c r="J3" s="10"/>
      <c r="K3" s="10"/>
      <c r="L3" s="12"/>
      <c r="M3" s="10"/>
      <c r="N3" s="10"/>
      <c r="O3" s="10"/>
      <c r="P3" s="10"/>
      <c r="Q3" s="12"/>
      <c r="R3" s="10"/>
      <c r="S3" s="10"/>
      <c r="T3" s="10"/>
      <c r="U3" s="10"/>
      <c r="V3" s="12"/>
      <c r="W3" s="10"/>
      <c r="X3" s="10"/>
      <c r="Y3" s="10"/>
      <c r="Z3" s="10"/>
    </row>
    <row r="4" spans="2:26" x14ac:dyDescent="0.25">
      <c r="B4" s="10"/>
      <c r="C4" s="10"/>
      <c r="D4" s="10"/>
      <c r="E4" s="10"/>
      <c r="F4" s="10"/>
      <c r="G4" s="12"/>
      <c r="H4" s="10"/>
      <c r="I4" s="10"/>
      <c r="J4" s="10"/>
      <c r="K4" s="10"/>
      <c r="L4" s="12"/>
      <c r="M4" s="10"/>
      <c r="N4" s="10"/>
      <c r="O4" s="10"/>
      <c r="P4" s="10"/>
      <c r="Q4" s="12"/>
      <c r="R4" s="10"/>
      <c r="S4" s="10"/>
      <c r="T4" s="10"/>
      <c r="U4" s="10"/>
      <c r="V4" s="12"/>
      <c r="W4" s="10"/>
      <c r="X4" s="10"/>
      <c r="Y4" s="10"/>
      <c r="Z4" s="10"/>
    </row>
    <row r="5" spans="2:26" ht="24.75" customHeight="1" x14ac:dyDescent="0.25">
      <c r="B5" s="10"/>
      <c r="C5" s="198" t="s">
        <v>0</v>
      </c>
      <c r="D5" s="207" t="s">
        <v>50</v>
      </c>
      <c r="E5" s="207"/>
      <c r="F5" s="207"/>
      <c r="G5" s="14"/>
      <c r="H5" s="207" t="s">
        <v>49</v>
      </c>
      <c r="I5" s="207"/>
      <c r="J5" s="207"/>
      <c r="K5" s="14"/>
      <c r="L5" s="14"/>
      <c r="M5" s="195" t="s">
        <v>48</v>
      </c>
      <c r="N5" s="196"/>
      <c r="O5" s="197"/>
      <c r="P5" s="14"/>
      <c r="Q5" s="14"/>
      <c r="R5" s="195" t="s">
        <v>47</v>
      </c>
      <c r="S5" s="196"/>
      <c r="T5" s="197"/>
      <c r="U5" s="14"/>
      <c r="V5" s="14"/>
      <c r="W5" s="195" t="s">
        <v>51</v>
      </c>
      <c r="X5" s="196"/>
      <c r="Y5" s="197"/>
      <c r="Z5" s="10"/>
    </row>
    <row r="6" spans="2:26" ht="66.75" customHeight="1" x14ac:dyDescent="0.25">
      <c r="B6" s="10"/>
      <c r="C6" s="198"/>
      <c r="D6" s="15" t="s">
        <v>53</v>
      </c>
      <c r="E6" s="15" t="s">
        <v>54</v>
      </c>
      <c r="F6" s="15" t="s">
        <v>55</v>
      </c>
      <c r="G6" s="16"/>
      <c r="H6" s="15" t="s">
        <v>53</v>
      </c>
      <c r="I6" s="15" t="s">
        <v>54</v>
      </c>
      <c r="J6" s="15" t="s">
        <v>55</v>
      </c>
      <c r="K6" s="16"/>
      <c r="L6" s="16"/>
      <c r="M6" s="15" t="s">
        <v>53</v>
      </c>
      <c r="N6" s="15" t="s">
        <v>54</v>
      </c>
      <c r="O6" s="15" t="s">
        <v>55</v>
      </c>
      <c r="P6" s="16"/>
      <c r="Q6" s="16"/>
      <c r="R6" s="15" t="s">
        <v>53</v>
      </c>
      <c r="S6" s="15" t="s">
        <v>54</v>
      </c>
      <c r="T6" s="15" t="s">
        <v>55</v>
      </c>
      <c r="U6" s="16"/>
      <c r="V6" s="16"/>
      <c r="W6" s="15" t="s">
        <v>53</v>
      </c>
      <c r="X6" s="15" t="s">
        <v>54</v>
      </c>
      <c r="Y6" s="15" t="s">
        <v>55</v>
      </c>
      <c r="Z6" s="10"/>
    </row>
    <row r="7" spans="2:26" x14ac:dyDescent="0.25">
      <c r="B7" s="10"/>
      <c r="C7" s="17" t="s">
        <v>4</v>
      </c>
      <c r="D7" s="36">
        <v>40</v>
      </c>
      <c r="E7" s="37">
        <v>14</v>
      </c>
      <c r="F7" s="37">
        <v>2.7</v>
      </c>
      <c r="G7" s="12"/>
      <c r="H7" s="39">
        <v>50</v>
      </c>
      <c r="I7" s="37">
        <v>14</v>
      </c>
      <c r="J7" s="37">
        <v>2.7</v>
      </c>
      <c r="K7" s="12"/>
      <c r="L7" s="12"/>
      <c r="M7" s="40">
        <v>60</v>
      </c>
      <c r="N7" s="37">
        <v>14</v>
      </c>
      <c r="O7" s="37">
        <v>2.7</v>
      </c>
      <c r="P7" s="12"/>
      <c r="Q7" s="12"/>
      <c r="R7" s="41">
        <v>40</v>
      </c>
      <c r="S7" s="37">
        <v>14</v>
      </c>
      <c r="T7" s="37">
        <v>2.7</v>
      </c>
      <c r="U7" s="12"/>
      <c r="V7" s="12"/>
      <c r="W7" s="42">
        <v>40</v>
      </c>
      <c r="X7" s="37">
        <v>14</v>
      </c>
      <c r="Y7" s="37">
        <v>2.7</v>
      </c>
      <c r="Z7" s="10"/>
    </row>
    <row r="8" spans="2:26" x14ac:dyDescent="0.25">
      <c r="B8" s="10"/>
      <c r="C8" s="17" t="s">
        <v>5</v>
      </c>
      <c r="D8" s="36">
        <v>80</v>
      </c>
      <c r="E8" s="37">
        <v>30</v>
      </c>
      <c r="F8" s="37">
        <v>-6.9</v>
      </c>
      <c r="G8" s="12"/>
      <c r="H8" s="39">
        <v>60</v>
      </c>
      <c r="I8" s="37">
        <v>30</v>
      </c>
      <c r="J8" s="37">
        <v>-7</v>
      </c>
      <c r="K8" s="12"/>
      <c r="L8" s="12"/>
      <c r="M8" s="40">
        <v>70</v>
      </c>
      <c r="N8" s="37">
        <v>30</v>
      </c>
      <c r="O8" s="37">
        <v>-6.9</v>
      </c>
      <c r="P8" s="12"/>
      <c r="Q8" s="12"/>
      <c r="R8" s="41">
        <v>80</v>
      </c>
      <c r="S8" s="37">
        <v>30</v>
      </c>
      <c r="T8" s="37">
        <v>-6.9</v>
      </c>
      <c r="U8" s="12"/>
      <c r="V8" s="12"/>
      <c r="W8" s="42">
        <v>80</v>
      </c>
      <c r="X8" s="37">
        <v>30</v>
      </c>
      <c r="Y8" s="37">
        <v>-6.9</v>
      </c>
      <c r="Z8" s="10"/>
    </row>
    <row r="9" spans="2:26" x14ac:dyDescent="0.25">
      <c r="B9" s="10"/>
      <c r="C9" s="17" t="s">
        <v>6</v>
      </c>
      <c r="D9" s="36">
        <v>100</v>
      </c>
      <c r="E9" s="37">
        <v>31</v>
      </c>
      <c r="F9" s="37">
        <v>-12</v>
      </c>
      <c r="G9" s="12"/>
      <c r="H9" s="39">
        <v>70</v>
      </c>
      <c r="I9" s="37">
        <v>31</v>
      </c>
      <c r="J9" s="37">
        <v>-14</v>
      </c>
      <c r="K9" s="12"/>
      <c r="L9" s="12"/>
      <c r="M9" s="40">
        <v>80</v>
      </c>
      <c r="N9" s="37">
        <v>31</v>
      </c>
      <c r="O9" s="37">
        <v>-12</v>
      </c>
      <c r="P9" s="12"/>
      <c r="Q9" s="12"/>
      <c r="R9" s="41">
        <v>100</v>
      </c>
      <c r="S9" s="37">
        <v>31</v>
      </c>
      <c r="T9" s="37">
        <v>-12</v>
      </c>
      <c r="U9" s="12"/>
      <c r="V9" s="12"/>
      <c r="W9" s="42">
        <v>100</v>
      </c>
      <c r="X9" s="37">
        <v>31</v>
      </c>
      <c r="Y9" s="37">
        <v>-12</v>
      </c>
      <c r="Z9" s="10"/>
    </row>
    <row r="10" spans="2:26" x14ac:dyDescent="0.25">
      <c r="B10" s="10"/>
      <c r="C10" s="17" t="s">
        <v>26</v>
      </c>
      <c r="D10" s="36">
        <v>150</v>
      </c>
      <c r="E10" s="37">
        <v>35</v>
      </c>
      <c r="F10" s="37">
        <v>-9</v>
      </c>
      <c r="G10" s="12"/>
      <c r="H10" s="39">
        <v>80</v>
      </c>
      <c r="I10" s="37">
        <v>31</v>
      </c>
      <c r="J10" s="37">
        <v>-10</v>
      </c>
      <c r="K10" s="12"/>
      <c r="L10" s="12"/>
      <c r="M10" s="40">
        <v>90</v>
      </c>
      <c r="N10" s="37">
        <v>31</v>
      </c>
      <c r="O10" s="37">
        <v>-9</v>
      </c>
      <c r="P10" s="12"/>
      <c r="Q10" s="12"/>
      <c r="R10" s="41">
        <v>150</v>
      </c>
      <c r="S10" s="37">
        <v>31</v>
      </c>
      <c r="T10" s="37">
        <v>-9</v>
      </c>
      <c r="U10" s="12"/>
      <c r="V10" s="12"/>
      <c r="W10" s="42">
        <v>150</v>
      </c>
      <c r="X10" s="37">
        <v>31</v>
      </c>
      <c r="Y10" s="37">
        <v>-9</v>
      </c>
      <c r="Z10" s="10"/>
    </row>
    <row r="11" spans="2:26" x14ac:dyDescent="0.25">
      <c r="B11" s="10"/>
      <c r="C11" s="17" t="s">
        <v>27</v>
      </c>
      <c r="D11" s="36">
        <v>120</v>
      </c>
      <c r="E11" s="37">
        <v>28</v>
      </c>
      <c r="F11" s="37">
        <v>-10</v>
      </c>
      <c r="G11" s="12"/>
      <c r="H11" s="39">
        <v>90</v>
      </c>
      <c r="I11" s="37">
        <v>28</v>
      </c>
      <c r="J11" s="37">
        <v>-10</v>
      </c>
      <c r="K11" s="12"/>
      <c r="L11" s="12"/>
      <c r="M11" s="40">
        <v>100</v>
      </c>
      <c r="N11" s="37">
        <v>28</v>
      </c>
      <c r="O11" s="37">
        <v>-10</v>
      </c>
      <c r="P11" s="12"/>
      <c r="Q11" s="12"/>
      <c r="R11" s="41">
        <v>120</v>
      </c>
      <c r="S11" s="37">
        <v>28</v>
      </c>
      <c r="T11" s="37">
        <v>-10</v>
      </c>
      <c r="U11" s="12"/>
      <c r="V11" s="12"/>
      <c r="W11" s="42">
        <v>120</v>
      </c>
      <c r="X11" s="37">
        <v>28</v>
      </c>
      <c r="Y11" s="37">
        <v>-10</v>
      </c>
      <c r="Z11" s="10"/>
    </row>
    <row r="12" spans="2:26" x14ac:dyDescent="0.25">
      <c r="B12" s="10"/>
      <c r="C12" s="17" t="s">
        <v>2</v>
      </c>
      <c r="D12" s="36">
        <v>110</v>
      </c>
      <c r="E12" s="37">
        <v>31</v>
      </c>
      <c r="F12" s="37">
        <v>-6.9</v>
      </c>
      <c r="G12" s="12"/>
      <c r="H12" s="39">
        <v>100</v>
      </c>
      <c r="I12" s="37">
        <v>31</v>
      </c>
      <c r="J12" s="37">
        <v>-6.9</v>
      </c>
      <c r="K12" s="12"/>
      <c r="L12" s="12"/>
      <c r="M12" s="40">
        <v>120</v>
      </c>
      <c r="N12" s="37">
        <v>31</v>
      </c>
      <c r="O12" s="37">
        <v>-6.9</v>
      </c>
      <c r="P12" s="12"/>
      <c r="Q12" s="12"/>
      <c r="R12" s="41">
        <v>110</v>
      </c>
      <c r="S12" s="37">
        <v>31</v>
      </c>
      <c r="T12" s="37">
        <v>-6.9</v>
      </c>
      <c r="U12" s="12"/>
      <c r="V12" s="12"/>
      <c r="W12" s="42">
        <v>110</v>
      </c>
      <c r="X12" s="37">
        <v>31</v>
      </c>
      <c r="Y12" s="37">
        <v>-6.9</v>
      </c>
      <c r="Z12" s="10"/>
    </row>
    <row r="13" spans="2:26" x14ac:dyDescent="0.25">
      <c r="B13" s="10"/>
      <c r="C13" s="17" t="s">
        <v>3</v>
      </c>
      <c r="D13" s="36">
        <v>90</v>
      </c>
      <c r="E13" s="37">
        <v>20</v>
      </c>
      <c r="F13" s="37">
        <v>4</v>
      </c>
      <c r="G13" s="12"/>
      <c r="H13" s="39">
        <v>110</v>
      </c>
      <c r="I13" s="37">
        <v>20</v>
      </c>
      <c r="J13" s="37">
        <v>4</v>
      </c>
      <c r="K13" s="12"/>
      <c r="L13" s="12"/>
      <c r="M13" s="40">
        <v>140</v>
      </c>
      <c r="N13" s="37">
        <v>20</v>
      </c>
      <c r="O13" s="37">
        <v>4</v>
      </c>
      <c r="P13" s="12"/>
      <c r="Q13" s="12"/>
      <c r="R13" s="41">
        <v>90</v>
      </c>
      <c r="S13" s="37">
        <v>20</v>
      </c>
      <c r="T13" s="37">
        <v>4</v>
      </c>
      <c r="U13" s="12"/>
      <c r="V13" s="12"/>
      <c r="W13" s="42">
        <v>90</v>
      </c>
      <c r="X13" s="37">
        <v>20</v>
      </c>
      <c r="Y13" s="37">
        <v>4</v>
      </c>
      <c r="Z13" s="10"/>
    </row>
    <row r="14" spans="2:26" ht="94.5" x14ac:dyDescent="0.25">
      <c r="B14" s="10"/>
      <c r="C14" s="22" t="s">
        <v>0</v>
      </c>
      <c r="D14" s="23" t="s">
        <v>149</v>
      </c>
      <c r="E14" s="23" t="s">
        <v>33</v>
      </c>
      <c r="F14" s="23" t="s">
        <v>44</v>
      </c>
      <c r="G14" s="24"/>
      <c r="H14" s="23" t="s">
        <v>149</v>
      </c>
      <c r="I14" s="23" t="s">
        <v>33</v>
      </c>
      <c r="J14" s="23" t="s">
        <v>44</v>
      </c>
      <c r="K14" s="16"/>
      <c r="L14" s="16"/>
      <c r="M14" s="23" t="s">
        <v>149</v>
      </c>
      <c r="N14" s="23" t="s">
        <v>33</v>
      </c>
      <c r="O14" s="23" t="s">
        <v>44</v>
      </c>
      <c r="P14" s="16"/>
      <c r="Q14" s="16"/>
      <c r="R14" s="23" t="s">
        <v>149</v>
      </c>
      <c r="S14" s="23" t="s">
        <v>33</v>
      </c>
      <c r="T14" s="23" t="s">
        <v>44</v>
      </c>
      <c r="U14" s="16"/>
      <c r="V14" s="16"/>
      <c r="W14" s="23" t="s">
        <v>149</v>
      </c>
      <c r="X14" s="23" t="s">
        <v>33</v>
      </c>
      <c r="Y14" s="23" t="s">
        <v>44</v>
      </c>
      <c r="Z14" s="10"/>
    </row>
    <row r="15" spans="2:26" x14ac:dyDescent="0.25">
      <c r="B15" s="10"/>
      <c r="C15" s="17" t="s">
        <v>4</v>
      </c>
      <c r="D15" s="38">
        <v>3.4000000000000002E-2</v>
      </c>
      <c r="E15" s="25">
        <f>(D7*30)/(E7*'Общие сведения'!G15)</f>
        <v>1.7142857142857144E-2</v>
      </c>
      <c r="F15" s="25">
        <f>E15/(20-F7)*(20-E23)</f>
        <v>2.6754748142031378E-2</v>
      </c>
      <c r="G15" s="12"/>
      <c r="H15" s="38">
        <v>3.4000000000000002E-2</v>
      </c>
      <c r="I15" s="25">
        <f>(H7*30)/(I7*'Общие сведения'!G15)</f>
        <v>2.1428571428571429E-2</v>
      </c>
      <c r="J15" s="25">
        <f>I15/(20-J7)*(20-E23)</f>
        <v>3.344343517753922E-2</v>
      </c>
      <c r="K15" s="26"/>
      <c r="L15" s="12"/>
      <c r="M15" s="38">
        <v>3.4000000000000002E-2</v>
      </c>
      <c r="N15" s="25">
        <f>(M7*30)/(N7*'Общие сведения'!G15)</f>
        <v>2.5714285714285714E-2</v>
      </c>
      <c r="O15" s="25">
        <f>N15/(20-O7)*(20-E23)</f>
        <v>4.0132122213047065E-2</v>
      </c>
      <c r="P15" s="26"/>
      <c r="Q15" s="12"/>
      <c r="R15" s="38">
        <v>3.4000000000000002E-2</v>
      </c>
      <c r="S15" s="25">
        <f>(R7*30)/(S7*'Общие сведения'!G15)</f>
        <v>1.7142857142857144E-2</v>
      </c>
      <c r="T15" s="25">
        <f>S15/(20-T7)*(20-E23)</f>
        <v>2.6754748142031378E-2</v>
      </c>
      <c r="U15" s="26"/>
      <c r="V15" s="12"/>
      <c r="W15" s="38">
        <v>3.4000000000000002E-2</v>
      </c>
      <c r="X15" s="25">
        <f>(W7*30)/(X7*'Общие сведения'!G15)</f>
        <v>1.7142857142857144E-2</v>
      </c>
      <c r="Y15" s="25">
        <f>X15/(20-Y7)*(20-E23)</f>
        <v>2.6754748142031378E-2</v>
      </c>
      <c r="Z15" s="10"/>
    </row>
    <row r="16" spans="2:26" x14ac:dyDescent="0.25">
      <c r="B16" s="10"/>
      <c r="C16" s="17" t="s">
        <v>5</v>
      </c>
      <c r="D16" s="38">
        <v>3.4000000000000002E-2</v>
      </c>
      <c r="E16" s="25">
        <f>(D8*30)/(E8*'Общие сведения'!G15)</f>
        <v>1.6E-2</v>
      </c>
      <c r="F16" s="25">
        <f>E16/(20-F8)*(20-E23)</f>
        <v>1.6059479553903345E-2</v>
      </c>
      <c r="G16" s="12"/>
      <c r="H16" s="38">
        <v>3.4000000000000002E-2</v>
      </c>
      <c r="I16" s="25">
        <f>(H8*30)/(I8*'Общие сведения'!G15)</f>
        <v>1.2E-2</v>
      </c>
      <c r="J16" s="25">
        <f>I16/(20-J8)*(20-E23)</f>
        <v>1.2E-2</v>
      </c>
      <c r="K16" s="26"/>
      <c r="L16" s="12"/>
      <c r="M16" s="38">
        <v>3.4000000000000002E-2</v>
      </c>
      <c r="N16" s="25">
        <f>(M8*30)/(N8*'Общие сведения'!G15)</f>
        <v>1.4E-2</v>
      </c>
      <c r="O16" s="25">
        <f>N16/(20-O8)*(20-E23)</f>
        <v>1.4052044609665429E-2</v>
      </c>
      <c r="P16" s="26"/>
      <c r="Q16" s="12"/>
      <c r="R16" s="38">
        <v>3.4000000000000002E-2</v>
      </c>
      <c r="S16" s="25">
        <f>(R8*30)/(S8*'Общие сведения'!G15)</f>
        <v>1.6E-2</v>
      </c>
      <c r="T16" s="25">
        <f>S16/(20-T8)*(20-E23)</f>
        <v>1.6059479553903345E-2</v>
      </c>
      <c r="U16" s="26"/>
      <c r="V16" s="12"/>
      <c r="W16" s="38">
        <v>3.4000000000000002E-2</v>
      </c>
      <c r="X16" s="25">
        <f>(W8*30)/(X8*'Общие сведения'!G15)</f>
        <v>1.6E-2</v>
      </c>
      <c r="Y16" s="25">
        <f>X16/(20-Y8)*(20-E23)</f>
        <v>1.6059479553903345E-2</v>
      </c>
      <c r="Z16" s="10"/>
    </row>
    <row r="17" spans="2:26" x14ac:dyDescent="0.25">
      <c r="B17" s="10"/>
      <c r="C17" s="17" t="s">
        <v>6</v>
      </c>
      <c r="D17" s="38">
        <v>3.4000000000000002E-2</v>
      </c>
      <c r="E17" s="25">
        <f>(D9*30)/(E9*'Общие сведения'!G15)</f>
        <v>1.935483870967742E-2</v>
      </c>
      <c r="F17" s="25">
        <f>E17/(20-F9)*(20-E23)</f>
        <v>1.6330645161290323E-2</v>
      </c>
      <c r="G17" s="12"/>
      <c r="H17" s="38">
        <v>3.4000000000000002E-2</v>
      </c>
      <c r="I17" s="25">
        <f>(H9*30)/(I9*'Общие сведения'!G15)</f>
        <v>1.3548387096774193E-2</v>
      </c>
      <c r="J17" s="25">
        <f>I17/(20-J9)*(20-E23)</f>
        <v>1.0759013282732446E-2</v>
      </c>
      <c r="K17" s="26"/>
      <c r="L17" s="12"/>
      <c r="M17" s="38">
        <v>3.4000000000000002E-2</v>
      </c>
      <c r="N17" s="25">
        <f>(M9*30)/(N9*'Общие сведения'!G15)</f>
        <v>1.5483870967741935E-2</v>
      </c>
      <c r="O17" s="25">
        <f>N17/(20-O9)*(20-E23)</f>
        <v>1.3064516129032259E-2</v>
      </c>
      <c r="P17" s="26"/>
      <c r="Q17" s="12"/>
      <c r="R17" s="38">
        <v>3.4000000000000002E-2</v>
      </c>
      <c r="S17" s="25">
        <f>(R9*30)/(S9*'Общие сведения'!G15)</f>
        <v>1.935483870967742E-2</v>
      </c>
      <c r="T17" s="25">
        <f>S17/(20-T9)*(20-E23)</f>
        <v>1.6330645161290323E-2</v>
      </c>
      <c r="U17" s="26"/>
      <c r="V17" s="12"/>
      <c r="W17" s="38">
        <v>3.4000000000000002E-2</v>
      </c>
      <c r="X17" s="25">
        <f>(W9*30)/(X9*'Общие сведения'!G15)</f>
        <v>1.935483870967742E-2</v>
      </c>
      <c r="Y17" s="25">
        <f>X17/(20-Y9)*(20-E23)</f>
        <v>1.6330645161290323E-2</v>
      </c>
      <c r="Z17" s="10"/>
    </row>
    <row r="18" spans="2:26" x14ac:dyDescent="0.25">
      <c r="B18" s="10"/>
      <c r="C18" s="17" t="s">
        <v>26</v>
      </c>
      <c r="D18" s="38">
        <v>3.4000000000000002E-2</v>
      </c>
      <c r="E18" s="25">
        <f>(D10*30)/(E10*'Общие сведения'!G15)</f>
        <v>2.5714285714285714E-2</v>
      </c>
      <c r="F18" s="25">
        <f>E18/(20-F10)*(20-E23)</f>
        <v>2.3940886699507388E-2</v>
      </c>
      <c r="G18" s="12"/>
      <c r="H18" s="38">
        <v>3.4000000000000002E-2</v>
      </c>
      <c r="I18" s="25">
        <f>(H10*30)/(I10*'Общие сведения'!G15)</f>
        <v>1.5483870967741935E-2</v>
      </c>
      <c r="J18" s="25">
        <f>I18/(20-J10)*(20-E23)</f>
        <v>1.3935483870967743E-2</v>
      </c>
      <c r="K18" s="26"/>
      <c r="L18" s="12"/>
      <c r="M18" s="38">
        <v>3.4000000000000002E-2</v>
      </c>
      <c r="N18" s="25">
        <f>(M10*30)/(N10*'Общие сведения'!G15)</f>
        <v>1.7419354838709676E-2</v>
      </c>
      <c r="O18" s="25">
        <f>N18/(20-O10)*(20-E23)</f>
        <v>1.621802002224694E-2</v>
      </c>
      <c r="P18" s="26"/>
      <c r="Q18" s="12"/>
      <c r="R18" s="38">
        <v>3.4000000000000002E-2</v>
      </c>
      <c r="S18" s="25">
        <f>(R10*30)/(S10*'Общие сведения'!G15)</f>
        <v>2.903225806451613E-2</v>
      </c>
      <c r="T18" s="25">
        <f>S18/(20-T10)*(20-E23)</f>
        <v>2.7030033370411568E-2</v>
      </c>
      <c r="U18" s="26"/>
      <c r="V18" s="12"/>
      <c r="W18" s="38">
        <v>3.4000000000000002E-2</v>
      </c>
      <c r="X18" s="25">
        <f>(W10*30)/(X10*'Общие сведения'!G15)</f>
        <v>2.903225806451613E-2</v>
      </c>
      <c r="Y18" s="25">
        <f>X18/(20-Y10)*(20-E23)</f>
        <v>2.7030033370411568E-2</v>
      </c>
      <c r="Z18" s="10"/>
    </row>
    <row r="19" spans="2:26" x14ac:dyDescent="0.25">
      <c r="B19" s="10"/>
      <c r="C19" s="17" t="s">
        <v>27</v>
      </c>
      <c r="D19" s="38">
        <v>3.4000000000000002E-2</v>
      </c>
      <c r="E19" s="25">
        <f>(D11*30)/(E11*'Общие сведения'!G15)</f>
        <v>2.5714285714285714E-2</v>
      </c>
      <c r="F19" s="25">
        <f>E19/(20-F11)*(20-E27)</f>
        <v>1.714285714285714E-2</v>
      </c>
      <c r="G19" s="12"/>
      <c r="H19" s="38">
        <v>3.4000000000000002E-2</v>
      </c>
      <c r="I19" s="25">
        <f>(H11*30)/(I11*'Общие сведения'!G15)</f>
        <v>1.9285714285714285E-2</v>
      </c>
      <c r="J19" s="25">
        <f>I19/(20-J11)*(20-E23)</f>
        <v>1.7357142857142856E-2</v>
      </c>
      <c r="K19" s="26"/>
      <c r="L19" s="12"/>
      <c r="M19" s="38">
        <v>3.4000000000000002E-2</v>
      </c>
      <c r="N19" s="25">
        <f>(M11*30)/(N11*'Общие сведения'!G15)</f>
        <v>2.1428571428571429E-2</v>
      </c>
      <c r="O19" s="25">
        <f>N19/(20-O11)*(20-E23)</f>
        <v>1.9285714285714285E-2</v>
      </c>
      <c r="P19" s="26"/>
      <c r="Q19" s="12"/>
      <c r="R19" s="38">
        <v>3.4000000000000002E-2</v>
      </c>
      <c r="S19" s="25">
        <f>(R11*30)/(S11*'Общие сведения'!G15)</f>
        <v>2.5714285714285714E-2</v>
      </c>
      <c r="T19" s="25">
        <f>S19/(20-T11)*(20-E23)</f>
        <v>2.3142857142857142E-2</v>
      </c>
      <c r="U19" s="26"/>
      <c r="V19" s="12"/>
      <c r="W19" s="38">
        <v>3.4000000000000002E-2</v>
      </c>
      <c r="X19" s="25">
        <f>(W11*30)/(X11*'Общие сведения'!G15)</f>
        <v>2.5714285714285714E-2</v>
      </c>
      <c r="Y19" s="25">
        <f>X19/(20-Y11)*(20-E23)</f>
        <v>2.3142857142857142E-2</v>
      </c>
      <c r="Z19" s="10"/>
    </row>
    <row r="20" spans="2:26" x14ac:dyDescent="0.25">
      <c r="B20" s="10"/>
      <c r="C20" s="17" t="s">
        <v>2</v>
      </c>
      <c r="D20" s="38">
        <v>3.4000000000000002E-2</v>
      </c>
      <c r="E20" s="25">
        <f>(D12*30)/(E12*'Общие сведения'!G15)</f>
        <v>2.1290322580645161E-2</v>
      </c>
      <c r="F20" s="25">
        <f>E20/(20-F12)*(20-E23)</f>
        <v>2.1369468761242356E-2</v>
      </c>
      <c r="G20" s="12"/>
      <c r="H20" s="38">
        <v>3.4000000000000002E-2</v>
      </c>
      <c r="I20" s="25">
        <f>(H12*30)/(I12*'Общие сведения'!G15)</f>
        <v>1.935483870967742E-2</v>
      </c>
      <c r="J20" s="25">
        <f>I20/(20-J12)*(20-E23)</f>
        <v>1.9426789782947599E-2</v>
      </c>
      <c r="K20" s="26"/>
      <c r="L20" s="12"/>
      <c r="M20" s="38">
        <v>3.4000000000000002E-2</v>
      </c>
      <c r="N20" s="25">
        <f>(M12*30)/(N12*'Общие сведения'!G15)</f>
        <v>2.3225806451612905E-2</v>
      </c>
      <c r="O20" s="25">
        <f>N20/(20-O12)*(20-E23)</f>
        <v>2.3312147739537117E-2</v>
      </c>
      <c r="P20" s="26"/>
      <c r="Q20" s="12"/>
      <c r="R20" s="38">
        <v>3.4000000000000002E-2</v>
      </c>
      <c r="S20" s="25">
        <f>(R12*30)/(S12*'Общие сведения'!G15)</f>
        <v>2.1290322580645161E-2</v>
      </c>
      <c r="T20" s="25">
        <f>S20/(20-T12)*(20-E23)</f>
        <v>2.1369468761242356E-2</v>
      </c>
      <c r="U20" s="26"/>
      <c r="V20" s="12"/>
      <c r="W20" s="38">
        <v>3.4000000000000002E-2</v>
      </c>
      <c r="X20" s="25">
        <f>(W12*30)/(X12*'Общие сведения'!G15)</f>
        <v>2.1290322580645161E-2</v>
      </c>
      <c r="Y20" s="25">
        <f>X20/(20-Y12)*(20-E23)</f>
        <v>2.1369468761242356E-2</v>
      </c>
      <c r="Z20" s="10"/>
    </row>
    <row r="21" spans="2:26" x14ac:dyDescent="0.25">
      <c r="B21" s="10"/>
      <c r="C21" s="17" t="s">
        <v>3</v>
      </c>
      <c r="D21" s="38">
        <v>3.4000000000000002E-2</v>
      </c>
      <c r="E21" s="25">
        <f>(D13*30)/(E13*'Общие сведения'!G15)</f>
        <v>2.7E-2</v>
      </c>
      <c r="F21" s="25">
        <f>E21/(20-F13)*(20-E23)</f>
        <v>4.5562499999999999E-2</v>
      </c>
      <c r="G21" s="12"/>
      <c r="H21" s="38">
        <v>3.4000000000000002E-2</v>
      </c>
      <c r="I21" s="25">
        <f>(H13*30)/(I13*'Общие сведения'!G15)</f>
        <v>3.3000000000000002E-2</v>
      </c>
      <c r="J21" s="25">
        <f>I21/(20-J13)*(20-E23)</f>
        <v>5.5687500000000001E-2</v>
      </c>
      <c r="K21" s="26"/>
      <c r="L21" s="12"/>
      <c r="M21" s="38">
        <v>3.4000000000000002E-2</v>
      </c>
      <c r="N21" s="25">
        <f>(M13*30)/(N13*'Общие сведения'!G15)</f>
        <v>4.2000000000000003E-2</v>
      </c>
      <c r="O21" s="25">
        <f>N21/(20-O13)*(20-E23)</f>
        <v>7.0875000000000007E-2</v>
      </c>
      <c r="P21" s="26"/>
      <c r="Q21" s="12"/>
      <c r="R21" s="38">
        <v>3.4000000000000002E-2</v>
      </c>
      <c r="S21" s="25">
        <f>(R13*30)/(S13*'Общие сведения'!G15)</f>
        <v>2.7E-2</v>
      </c>
      <c r="T21" s="25">
        <f>S21/(20-T13)*(20-E23)</f>
        <v>4.5562499999999999E-2</v>
      </c>
      <c r="U21" s="26"/>
      <c r="V21" s="12"/>
      <c r="W21" s="38">
        <v>3.4000000000000002E-2</v>
      </c>
      <c r="X21" s="25">
        <f>(W13*30)/(X13*'Общие сведения'!G15)</f>
        <v>2.7E-2</v>
      </c>
      <c r="Y21" s="25">
        <f>X21/(20-Y13)*(20-E23)</f>
        <v>4.5562499999999999E-2</v>
      </c>
      <c r="Z21" s="10"/>
    </row>
    <row r="22" spans="2:26" x14ac:dyDescent="0.25">
      <c r="B22" s="10"/>
      <c r="C22" s="10"/>
      <c r="D22" s="10"/>
      <c r="E22" s="10"/>
      <c r="F22" s="10"/>
      <c r="G22" s="12"/>
      <c r="H22" s="10"/>
      <c r="I22" s="10"/>
      <c r="J22" s="10"/>
      <c r="K22" s="10"/>
      <c r="L22" s="12"/>
      <c r="M22" s="10"/>
      <c r="N22" s="10"/>
      <c r="O22" s="10"/>
      <c r="P22" s="10"/>
      <c r="Q22" s="12"/>
      <c r="R22" s="10"/>
      <c r="S22" s="10"/>
      <c r="T22" s="10"/>
      <c r="U22" s="10"/>
      <c r="V22" s="12"/>
      <c r="W22" s="10"/>
      <c r="X22" s="10"/>
      <c r="Y22" s="10"/>
      <c r="Z22" s="10"/>
    </row>
    <row r="23" spans="2:26" ht="57" customHeight="1" x14ac:dyDescent="0.25">
      <c r="B23" s="10"/>
      <c r="C23" s="206" t="s">
        <v>56</v>
      </c>
      <c r="D23" s="206"/>
      <c r="E23" s="43">
        <v>-7</v>
      </c>
      <c r="F23" s="27"/>
      <c r="G23" s="12"/>
      <c r="H23" s="10"/>
      <c r="I23" s="10"/>
      <c r="J23" s="10"/>
      <c r="K23" s="10"/>
      <c r="L23" s="12"/>
      <c r="M23" s="10"/>
      <c r="N23" s="10"/>
      <c r="O23" s="10"/>
      <c r="P23" s="10"/>
      <c r="Q23" s="12"/>
      <c r="R23" s="10"/>
      <c r="S23" s="10"/>
      <c r="T23" s="10"/>
      <c r="U23" s="10"/>
      <c r="V23" s="12"/>
      <c r="W23" s="10"/>
      <c r="X23" s="10"/>
      <c r="Y23" s="10"/>
      <c r="Z23" s="10"/>
    </row>
    <row r="24" spans="2:26" ht="15" customHeight="1" x14ac:dyDescent="0.25">
      <c r="B24" s="10"/>
      <c r="C24" s="10"/>
      <c r="D24" s="10"/>
      <c r="E24" s="10"/>
      <c r="F24" s="10"/>
      <c r="G24" s="12"/>
      <c r="H24" s="10"/>
      <c r="I24" s="10"/>
      <c r="J24" s="10"/>
      <c r="K24" s="10"/>
      <c r="L24" s="12"/>
      <c r="M24" s="10"/>
      <c r="N24" s="10"/>
      <c r="O24" s="10"/>
      <c r="P24" s="10"/>
      <c r="Q24" s="12"/>
      <c r="R24" s="10"/>
      <c r="S24" s="10"/>
      <c r="T24" s="10"/>
      <c r="U24" s="10"/>
      <c r="V24" s="12"/>
      <c r="W24" s="10"/>
      <c r="X24" s="10"/>
      <c r="Y24" s="10"/>
      <c r="Z24" s="10"/>
    </row>
    <row r="25" spans="2:26" ht="15" customHeight="1" x14ac:dyDescent="0.25">
      <c r="B25" s="10"/>
      <c r="C25" s="10"/>
      <c r="D25" s="10"/>
      <c r="E25" s="10"/>
      <c r="F25" s="10"/>
      <c r="G25" s="12"/>
      <c r="H25" s="10"/>
      <c r="I25" s="10"/>
      <c r="J25" s="10"/>
      <c r="K25" s="10"/>
      <c r="L25" s="12"/>
      <c r="M25" s="10"/>
      <c r="N25" s="10"/>
      <c r="O25" s="10"/>
      <c r="P25" s="10"/>
      <c r="Q25" s="12"/>
      <c r="R25" s="10"/>
      <c r="S25" s="10"/>
      <c r="T25" s="10"/>
      <c r="U25" s="10"/>
      <c r="V25" s="12"/>
      <c r="W25" s="10"/>
      <c r="X25" s="10"/>
      <c r="Y25" s="10"/>
      <c r="Z25" s="10"/>
    </row>
    <row r="26" spans="2:26" ht="15.75" customHeight="1" x14ac:dyDescent="0.25">
      <c r="B26" s="12"/>
      <c r="C26" s="17" t="s">
        <v>7</v>
      </c>
      <c r="D26" s="17"/>
      <c r="E26" s="17"/>
      <c r="F26" s="17">
        <f>SUM(D7:D13)</f>
        <v>690</v>
      </c>
      <c r="G26" s="12"/>
      <c r="H26" s="28" t="s">
        <v>7</v>
      </c>
      <c r="I26" s="29"/>
      <c r="J26" s="30"/>
      <c r="K26" s="17">
        <f>SUM(H7:H13)</f>
        <v>560</v>
      </c>
      <c r="L26" s="10"/>
      <c r="M26" s="17" t="s">
        <v>7</v>
      </c>
      <c r="N26" s="17"/>
      <c r="O26" s="17"/>
      <c r="P26" s="17">
        <f>SUM(M7:M13)</f>
        <v>660</v>
      </c>
      <c r="Q26" s="12"/>
      <c r="R26" s="17" t="s">
        <v>7</v>
      </c>
      <c r="S26" s="17"/>
      <c r="T26" s="17"/>
      <c r="U26" s="17">
        <f>SUM(R7:R13)</f>
        <v>690</v>
      </c>
      <c r="V26" s="12"/>
      <c r="W26" s="17" t="s">
        <v>7</v>
      </c>
      <c r="X26" s="17"/>
      <c r="Y26" s="17"/>
      <c r="Z26" s="17">
        <f>SUM(W7:W13)</f>
        <v>690</v>
      </c>
    </row>
    <row r="27" spans="2:26" ht="33.75" customHeight="1" x14ac:dyDescent="0.25">
      <c r="B27" s="12"/>
      <c r="C27" s="203" t="s">
        <v>9</v>
      </c>
      <c r="D27" s="204"/>
      <c r="E27" s="205"/>
      <c r="F27" s="31">
        <f>F26/7</f>
        <v>98.571428571428569</v>
      </c>
      <c r="G27" s="12"/>
      <c r="H27" s="200" t="s">
        <v>9</v>
      </c>
      <c r="I27" s="200"/>
      <c r="J27" s="200"/>
      <c r="K27" s="31">
        <f>K26/7</f>
        <v>80</v>
      </c>
      <c r="L27" s="32"/>
      <c r="M27" s="200" t="s">
        <v>9</v>
      </c>
      <c r="N27" s="200"/>
      <c r="O27" s="200"/>
      <c r="P27" s="31">
        <f>P26/7</f>
        <v>94.285714285714292</v>
      </c>
      <c r="Q27" s="12"/>
      <c r="R27" s="200" t="s">
        <v>9</v>
      </c>
      <c r="S27" s="200"/>
      <c r="T27" s="200"/>
      <c r="U27" s="31">
        <f>U26/7</f>
        <v>98.571428571428569</v>
      </c>
      <c r="V27" s="12"/>
      <c r="W27" s="200" t="s">
        <v>9</v>
      </c>
      <c r="X27" s="200"/>
      <c r="Y27" s="200"/>
      <c r="Z27" s="31">
        <f>Z26/7</f>
        <v>98.571428571428569</v>
      </c>
    </row>
    <row r="28" spans="2:26" x14ac:dyDescent="0.25">
      <c r="B28" s="10"/>
      <c r="C28" s="10"/>
      <c r="D28" s="10"/>
      <c r="E28" s="10"/>
      <c r="F28" s="10"/>
      <c r="G28" s="12"/>
      <c r="H28" s="10"/>
      <c r="I28" s="10"/>
      <c r="J28" s="10"/>
      <c r="K28" s="10"/>
      <c r="L28" s="12"/>
      <c r="M28" s="10"/>
      <c r="N28" s="10"/>
      <c r="O28" s="10"/>
      <c r="P28" s="10"/>
      <c r="Q28" s="12"/>
      <c r="R28" s="10"/>
      <c r="S28" s="10"/>
      <c r="T28" s="10"/>
      <c r="U28" s="10"/>
      <c r="V28" s="12"/>
      <c r="W28" s="10"/>
      <c r="X28" s="10"/>
      <c r="Y28" s="10"/>
      <c r="Z28" s="10"/>
    </row>
    <row r="29" spans="2:26" x14ac:dyDescent="0.25">
      <c r="B29" s="10"/>
      <c r="C29" s="11" t="s">
        <v>42</v>
      </c>
      <c r="D29" s="11"/>
      <c r="E29" s="11"/>
      <c r="F29" s="10"/>
      <c r="G29" s="12"/>
      <c r="H29" s="10"/>
      <c r="I29" s="10"/>
      <c r="J29" s="10"/>
      <c r="K29" s="10"/>
      <c r="L29" s="12"/>
      <c r="M29" s="10"/>
      <c r="N29" s="10"/>
      <c r="O29" s="10"/>
      <c r="P29" s="10"/>
      <c r="Q29" s="12"/>
      <c r="R29" s="10"/>
      <c r="S29" s="10"/>
      <c r="T29" s="10"/>
      <c r="U29" s="10"/>
      <c r="V29" s="12"/>
      <c r="W29" s="10"/>
      <c r="X29" s="10"/>
      <c r="Y29" s="10"/>
      <c r="Z29" s="10"/>
    </row>
    <row r="30" spans="2:26" x14ac:dyDescent="0.25">
      <c r="B30" s="10"/>
      <c r="C30" s="10"/>
      <c r="D30" s="10"/>
      <c r="E30" s="10"/>
      <c r="F30" s="10"/>
      <c r="G30" s="12"/>
      <c r="H30" s="10"/>
      <c r="I30" s="10"/>
      <c r="J30" s="10"/>
      <c r="K30" s="10"/>
      <c r="L30" s="12"/>
      <c r="M30" s="10"/>
      <c r="N30" s="10"/>
      <c r="O30" s="10"/>
      <c r="P30" s="10"/>
      <c r="Q30" s="12"/>
      <c r="R30" s="10"/>
      <c r="S30" s="10"/>
      <c r="T30" s="10"/>
      <c r="U30" s="10"/>
      <c r="V30" s="12"/>
      <c r="W30" s="10"/>
      <c r="X30" s="10"/>
      <c r="Y30" s="10"/>
      <c r="Z30" s="10"/>
    </row>
    <row r="31" spans="2:26" x14ac:dyDescent="0.25">
      <c r="B31" s="10"/>
      <c r="C31" s="198" t="s">
        <v>0</v>
      </c>
      <c r="D31" s="201" t="s">
        <v>34</v>
      </c>
      <c r="E31" s="202"/>
      <c r="F31" s="33"/>
      <c r="G31" s="198" t="s">
        <v>0</v>
      </c>
      <c r="H31" s="201" t="s">
        <v>35</v>
      </c>
      <c r="I31" s="202"/>
      <c r="J31" s="10"/>
      <c r="K31" s="10"/>
      <c r="L31" s="198" t="s">
        <v>0</v>
      </c>
      <c r="M31" s="199" t="s">
        <v>36</v>
      </c>
      <c r="N31" s="199"/>
      <c r="O31" s="10"/>
      <c r="P31" s="10"/>
      <c r="Q31" s="198" t="s">
        <v>0</v>
      </c>
      <c r="R31" s="199" t="s">
        <v>37</v>
      </c>
      <c r="S31" s="199"/>
      <c r="T31" s="10"/>
      <c r="U31" s="10"/>
      <c r="V31" s="198" t="s">
        <v>0</v>
      </c>
      <c r="W31" s="199" t="s">
        <v>38</v>
      </c>
      <c r="X31" s="199"/>
      <c r="Y31" s="10"/>
      <c r="Z31" s="10"/>
    </row>
    <row r="32" spans="2:26" x14ac:dyDescent="0.25">
      <c r="B32" s="10"/>
      <c r="C32" s="198"/>
      <c r="D32" s="15" t="s">
        <v>57</v>
      </c>
      <c r="E32" s="15" t="s">
        <v>1</v>
      </c>
      <c r="F32" s="16"/>
      <c r="G32" s="198"/>
      <c r="H32" s="15" t="s">
        <v>57</v>
      </c>
      <c r="I32" s="15" t="s">
        <v>1</v>
      </c>
      <c r="J32" s="10"/>
      <c r="K32" s="10"/>
      <c r="L32" s="198"/>
      <c r="M32" s="15" t="s">
        <v>57</v>
      </c>
      <c r="N32" s="15" t="s">
        <v>1</v>
      </c>
      <c r="O32" s="10"/>
      <c r="P32" s="10"/>
      <c r="Q32" s="198"/>
      <c r="R32" s="15" t="s">
        <v>57</v>
      </c>
      <c r="S32" s="15" t="s">
        <v>1</v>
      </c>
      <c r="T32" s="10"/>
      <c r="U32" s="10"/>
      <c r="V32" s="198"/>
      <c r="W32" s="15" t="s">
        <v>57</v>
      </c>
      <c r="X32" s="15" t="s">
        <v>1</v>
      </c>
      <c r="Y32" s="10"/>
      <c r="Z32" s="10"/>
    </row>
    <row r="33" spans="2:26" x14ac:dyDescent="0.25">
      <c r="B33" s="10"/>
      <c r="C33" s="17" t="s">
        <v>4</v>
      </c>
      <c r="D33" s="37">
        <v>5000</v>
      </c>
      <c r="E33" s="34">
        <f t="shared" ref="E33:E39" si="0">D7*D33</f>
        <v>200000</v>
      </c>
      <c r="F33" s="12"/>
      <c r="G33" s="17" t="s">
        <v>4</v>
      </c>
      <c r="H33" s="37">
        <v>5000</v>
      </c>
      <c r="I33" s="18">
        <f t="shared" ref="I33:I39" si="1">H7*H33</f>
        <v>250000</v>
      </c>
      <c r="J33" s="10"/>
      <c r="K33" s="10"/>
      <c r="L33" s="17" t="s">
        <v>4</v>
      </c>
      <c r="M33" s="37">
        <v>5000</v>
      </c>
      <c r="N33" s="19">
        <f t="shared" ref="N33:N39" si="2">M7*M33</f>
        <v>300000</v>
      </c>
      <c r="O33" s="10"/>
      <c r="P33" s="10"/>
      <c r="Q33" s="17" t="s">
        <v>4</v>
      </c>
      <c r="R33" s="37">
        <v>5000</v>
      </c>
      <c r="S33" s="20">
        <f t="shared" ref="S33:S39" si="3">R7*R33</f>
        <v>200000</v>
      </c>
      <c r="T33" s="10"/>
      <c r="U33" s="10"/>
      <c r="V33" s="17" t="s">
        <v>4</v>
      </c>
      <c r="W33" s="37">
        <v>5000</v>
      </c>
      <c r="X33" s="21">
        <f t="shared" ref="X33:X39" si="4">W7*W33</f>
        <v>200000</v>
      </c>
      <c r="Y33" s="10"/>
      <c r="Z33" s="10"/>
    </row>
    <row r="34" spans="2:26" x14ac:dyDescent="0.25">
      <c r="B34" s="10"/>
      <c r="C34" s="17" t="s">
        <v>5</v>
      </c>
      <c r="D34" s="37">
        <v>5000</v>
      </c>
      <c r="E34" s="34">
        <f t="shared" si="0"/>
        <v>400000</v>
      </c>
      <c r="F34" s="12"/>
      <c r="G34" s="17" t="s">
        <v>5</v>
      </c>
      <c r="H34" s="37">
        <v>5000</v>
      </c>
      <c r="I34" s="18">
        <f t="shared" si="1"/>
        <v>300000</v>
      </c>
      <c r="J34" s="10"/>
      <c r="K34" s="10"/>
      <c r="L34" s="17" t="s">
        <v>5</v>
      </c>
      <c r="M34" s="37">
        <v>5000</v>
      </c>
      <c r="N34" s="19">
        <f t="shared" si="2"/>
        <v>350000</v>
      </c>
      <c r="O34" s="10"/>
      <c r="P34" s="10"/>
      <c r="Q34" s="17" t="s">
        <v>5</v>
      </c>
      <c r="R34" s="37">
        <v>5000</v>
      </c>
      <c r="S34" s="20">
        <f t="shared" si="3"/>
        <v>400000</v>
      </c>
      <c r="T34" s="10"/>
      <c r="U34" s="10"/>
      <c r="V34" s="17" t="s">
        <v>5</v>
      </c>
      <c r="W34" s="37">
        <v>5000</v>
      </c>
      <c r="X34" s="21">
        <f t="shared" si="4"/>
        <v>400000</v>
      </c>
      <c r="Y34" s="10"/>
      <c r="Z34" s="10"/>
    </row>
    <row r="35" spans="2:26" x14ac:dyDescent="0.25">
      <c r="B35" s="10"/>
      <c r="C35" s="17" t="s">
        <v>6</v>
      </c>
      <c r="D35" s="37">
        <v>5000</v>
      </c>
      <c r="E35" s="34">
        <f t="shared" si="0"/>
        <v>500000</v>
      </c>
      <c r="F35" s="12"/>
      <c r="G35" s="17" t="s">
        <v>6</v>
      </c>
      <c r="H35" s="37">
        <v>5000</v>
      </c>
      <c r="I35" s="18">
        <f t="shared" si="1"/>
        <v>350000</v>
      </c>
      <c r="J35" s="10"/>
      <c r="K35" s="10"/>
      <c r="L35" s="17" t="s">
        <v>6</v>
      </c>
      <c r="M35" s="37">
        <v>5000</v>
      </c>
      <c r="N35" s="19">
        <f t="shared" si="2"/>
        <v>400000</v>
      </c>
      <c r="O35" s="10"/>
      <c r="P35" s="10"/>
      <c r="Q35" s="17" t="s">
        <v>6</v>
      </c>
      <c r="R35" s="37">
        <v>5000</v>
      </c>
      <c r="S35" s="20">
        <f t="shared" si="3"/>
        <v>500000</v>
      </c>
      <c r="T35" s="10"/>
      <c r="U35" s="10"/>
      <c r="V35" s="17" t="s">
        <v>6</v>
      </c>
      <c r="W35" s="37">
        <v>5000</v>
      </c>
      <c r="X35" s="21">
        <f t="shared" si="4"/>
        <v>500000</v>
      </c>
      <c r="Y35" s="10"/>
      <c r="Z35" s="10"/>
    </row>
    <row r="36" spans="2:26" x14ac:dyDescent="0.25">
      <c r="B36" s="10"/>
      <c r="C36" s="17" t="s">
        <v>26</v>
      </c>
      <c r="D36" s="37">
        <v>5000</v>
      </c>
      <c r="E36" s="34">
        <f t="shared" si="0"/>
        <v>750000</v>
      </c>
      <c r="F36" s="12"/>
      <c r="G36" s="17" t="s">
        <v>26</v>
      </c>
      <c r="H36" s="37">
        <v>5000</v>
      </c>
      <c r="I36" s="18">
        <f t="shared" si="1"/>
        <v>400000</v>
      </c>
      <c r="J36" s="10"/>
      <c r="K36" s="10"/>
      <c r="L36" s="17" t="s">
        <v>26</v>
      </c>
      <c r="M36" s="37">
        <v>5000</v>
      </c>
      <c r="N36" s="19">
        <f t="shared" si="2"/>
        <v>450000</v>
      </c>
      <c r="O36" s="10"/>
      <c r="P36" s="10"/>
      <c r="Q36" s="17" t="s">
        <v>26</v>
      </c>
      <c r="R36" s="37">
        <v>5000</v>
      </c>
      <c r="S36" s="20">
        <f t="shared" si="3"/>
        <v>750000</v>
      </c>
      <c r="T36" s="10"/>
      <c r="U36" s="10"/>
      <c r="V36" s="17" t="s">
        <v>26</v>
      </c>
      <c r="W36" s="37">
        <v>5000</v>
      </c>
      <c r="X36" s="21">
        <f t="shared" si="4"/>
        <v>750000</v>
      </c>
      <c r="Y36" s="10"/>
      <c r="Z36" s="10"/>
    </row>
    <row r="37" spans="2:26" x14ac:dyDescent="0.25">
      <c r="B37" s="10"/>
      <c r="C37" s="17" t="s">
        <v>27</v>
      </c>
      <c r="D37" s="37">
        <v>5000</v>
      </c>
      <c r="E37" s="34">
        <f t="shared" si="0"/>
        <v>600000</v>
      </c>
      <c r="F37" s="12"/>
      <c r="G37" s="17" t="s">
        <v>27</v>
      </c>
      <c r="H37" s="37">
        <v>5000</v>
      </c>
      <c r="I37" s="18">
        <f t="shared" si="1"/>
        <v>450000</v>
      </c>
      <c r="J37" s="10"/>
      <c r="K37" s="10"/>
      <c r="L37" s="17" t="s">
        <v>27</v>
      </c>
      <c r="M37" s="37">
        <v>5000</v>
      </c>
      <c r="N37" s="19">
        <f t="shared" si="2"/>
        <v>500000</v>
      </c>
      <c r="O37" s="10"/>
      <c r="P37" s="10"/>
      <c r="Q37" s="17" t="s">
        <v>27</v>
      </c>
      <c r="R37" s="37">
        <v>5000</v>
      </c>
      <c r="S37" s="20">
        <f t="shared" si="3"/>
        <v>600000</v>
      </c>
      <c r="T37" s="10"/>
      <c r="U37" s="10"/>
      <c r="V37" s="17" t="s">
        <v>27</v>
      </c>
      <c r="W37" s="37">
        <v>5000</v>
      </c>
      <c r="X37" s="21">
        <f t="shared" si="4"/>
        <v>600000</v>
      </c>
      <c r="Y37" s="10"/>
      <c r="Z37" s="10"/>
    </row>
    <row r="38" spans="2:26" x14ac:dyDescent="0.25">
      <c r="B38" s="10"/>
      <c r="C38" s="17" t="s">
        <v>2</v>
      </c>
      <c r="D38" s="37">
        <v>5000</v>
      </c>
      <c r="E38" s="34">
        <f t="shared" si="0"/>
        <v>550000</v>
      </c>
      <c r="F38" s="12"/>
      <c r="G38" s="17" t="s">
        <v>2</v>
      </c>
      <c r="H38" s="37">
        <v>5000</v>
      </c>
      <c r="I38" s="18">
        <f t="shared" si="1"/>
        <v>500000</v>
      </c>
      <c r="J38" s="10"/>
      <c r="K38" s="10"/>
      <c r="L38" s="17" t="s">
        <v>2</v>
      </c>
      <c r="M38" s="37">
        <v>5000</v>
      </c>
      <c r="N38" s="19">
        <f t="shared" si="2"/>
        <v>600000</v>
      </c>
      <c r="O38" s="10"/>
      <c r="P38" s="10"/>
      <c r="Q38" s="17" t="s">
        <v>2</v>
      </c>
      <c r="R38" s="37">
        <v>5000</v>
      </c>
      <c r="S38" s="20">
        <f t="shared" si="3"/>
        <v>550000</v>
      </c>
      <c r="T38" s="10"/>
      <c r="U38" s="10"/>
      <c r="V38" s="17" t="s">
        <v>2</v>
      </c>
      <c r="W38" s="37">
        <v>5000</v>
      </c>
      <c r="X38" s="21">
        <f t="shared" si="4"/>
        <v>550000</v>
      </c>
      <c r="Y38" s="10"/>
      <c r="Z38" s="10"/>
    </row>
    <row r="39" spans="2:26" x14ac:dyDescent="0.25">
      <c r="B39" s="10"/>
      <c r="C39" s="17" t="s">
        <v>3</v>
      </c>
      <c r="D39" s="37">
        <v>5000</v>
      </c>
      <c r="E39" s="34">
        <f t="shared" si="0"/>
        <v>450000</v>
      </c>
      <c r="F39" s="12"/>
      <c r="G39" s="17" t="s">
        <v>3</v>
      </c>
      <c r="H39" s="37">
        <v>5000</v>
      </c>
      <c r="I39" s="18">
        <f t="shared" si="1"/>
        <v>550000</v>
      </c>
      <c r="J39" s="10"/>
      <c r="K39" s="10"/>
      <c r="L39" s="17" t="s">
        <v>3</v>
      </c>
      <c r="M39" s="37">
        <v>5000</v>
      </c>
      <c r="N39" s="19">
        <f t="shared" si="2"/>
        <v>700000</v>
      </c>
      <c r="O39" s="10"/>
      <c r="P39" s="10"/>
      <c r="Q39" s="17" t="s">
        <v>3</v>
      </c>
      <c r="R39" s="37">
        <v>5000</v>
      </c>
      <c r="S39" s="20">
        <f t="shared" si="3"/>
        <v>450000</v>
      </c>
      <c r="T39" s="10"/>
      <c r="U39" s="10"/>
      <c r="V39" s="17" t="s">
        <v>3</v>
      </c>
      <c r="W39" s="37">
        <v>5000</v>
      </c>
      <c r="X39" s="21">
        <f t="shared" si="4"/>
        <v>450000</v>
      </c>
      <c r="Y39" s="10"/>
      <c r="Z39" s="10"/>
    </row>
    <row r="40" spans="2:26" x14ac:dyDescent="0.25">
      <c r="B40" s="10"/>
      <c r="C40" s="12"/>
      <c r="D40" s="12"/>
      <c r="E40" s="12"/>
      <c r="F40" s="12"/>
      <c r="G40" s="12"/>
      <c r="H40" s="12"/>
      <c r="I40" s="12"/>
      <c r="J40" s="10"/>
      <c r="K40" s="10"/>
      <c r="L40" s="12"/>
      <c r="M40" s="12"/>
      <c r="N40" s="12"/>
      <c r="O40" s="10"/>
      <c r="P40" s="10"/>
      <c r="Q40" s="12"/>
      <c r="R40" s="12"/>
      <c r="S40" s="12"/>
      <c r="T40" s="10"/>
      <c r="U40" s="10"/>
      <c r="V40" s="12"/>
      <c r="W40" s="12"/>
      <c r="X40" s="12"/>
      <c r="Y40" s="10"/>
      <c r="Z40" s="10"/>
    </row>
    <row r="41" spans="2:26" ht="15" customHeight="1" x14ac:dyDescent="0.25">
      <c r="B41" s="10"/>
      <c r="C41" s="17" t="s">
        <v>10</v>
      </c>
      <c r="D41" s="17"/>
      <c r="E41" s="17">
        <f>(D33+D34+D35+D36+D37+D38+D39)/7</f>
        <v>5000</v>
      </c>
      <c r="F41" s="10"/>
      <c r="G41" s="17" t="s">
        <v>10</v>
      </c>
      <c r="H41" s="17"/>
      <c r="I41" s="17">
        <f>SUM(H33:H39)/7</f>
        <v>5000</v>
      </c>
      <c r="J41" s="10"/>
      <c r="K41" s="10"/>
      <c r="L41" s="17" t="s">
        <v>10</v>
      </c>
      <c r="M41" s="17"/>
      <c r="N41" s="17">
        <f>SUM(M33:M39)/7</f>
        <v>5000</v>
      </c>
      <c r="O41" s="10"/>
      <c r="P41" s="10"/>
      <c r="Q41" s="17" t="s">
        <v>10</v>
      </c>
      <c r="R41" s="17"/>
      <c r="S41" s="17">
        <f>SUM(R33:R39)/7</f>
        <v>5000</v>
      </c>
      <c r="T41" s="10"/>
      <c r="U41" s="10"/>
      <c r="V41" s="17" t="s">
        <v>10</v>
      </c>
      <c r="W41" s="17"/>
      <c r="X41" s="17">
        <f>SUM(W33:W39)/7</f>
        <v>5000</v>
      </c>
      <c r="Y41" s="10"/>
      <c r="Z41" s="10"/>
    </row>
    <row r="42" spans="2:26" x14ac:dyDescent="0.25">
      <c r="B42" s="10"/>
      <c r="C42" s="35" t="s">
        <v>8</v>
      </c>
      <c r="D42" s="17"/>
      <c r="E42" s="17">
        <f>SUM(E33:E39)</f>
        <v>3450000</v>
      </c>
      <c r="F42" s="10"/>
      <c r="G42" s="35" t="s">
        <v>8</v>
      </c>
      <c r="H42" s="17"/>
      <c r="I42" s="17">
        <f>SUM(I33:I39)</f>
        <v>2800000</v>
      </c>
      <c r="J42" s="10"/>
      <c r="K42" s="10"/>
      <c r="L42" s="35" t="s">
        <v>8</v>
      </c>
      <c r="M42" s="17"/>
      <c r="N42" s="17">
        <f>SUM(N33:N39)</f>
        <v>3300000</v>
      </c>
      <c r="O42" s="10"/>
      <c r="P42" s="10"/>
      <c r="Q42" s="35" t="s">
        <v>8</v>
      </c>
      <c r="R42" s="17"/>
      <c r="S42" s="17">
        <f>SUM(S33:S39)</f>
        <v>3450000</v>
      </c>
      <c r="T42" s="10"/>
      <c r="U42" s="10"/>
      <c r="V42" s="35" t="s">
        <v>8</v>
      </c>
      <c r="W42" s="17"/>
      <c r="X42" s="17">
        <f>SUM(X33:X39)</f>
        <v>3450000</v>
      </c>
      <c r="Y42" s="10"/>
      <c r="Z42" s="10"/>
    </row>
    <row r="43" spans="2:26" x14ac:dyDescent="0.25">
      <c r="B43" s="10"/>
      <c r="C43" s="10"/>
      <c r="D43" s="10"/>
      <c r="E43" s="10"/>
      <c r="F43" s="10"/>
      <c r="G43" s="12"/>
      <c r="H43" s="10"/>
      <c r="I43" s="10"/>
      <c r="J43" s="10"/>
      <c r="K43" s="10"/>
      <c r="L43" s="12"/>
      <c r="M43" s="10"/>
      <c r="N43" s="10"/>
      <c r="O43" s="10"/>
      <c r="P43" s="10"/>
      <c r="Q43" s="12"/>
      <c r="R43" s="10"/>
      <c r="S43" s="10"/>
      <c r="T43" s="10"/>
      <c r="U43" s="10"/>
      <c r="V43" s="12"/>
      <c r="W43" s="10"/>
      <c r="X43" s="10"/>
      <c r="Y43" s="10"/>
      <c r="Z43" s="10"/>
    </row>
    <row r="44" spans="2:26" x14ac:dyDescent="0.25">
      <c r="B44" s="10"/>
      <c r="C44" s="10"/>
      <c r="D44" s="10"/>
      <c r="E44" s="10"/>
      <c r="F44" s="10"/>
      <c r="G44" s="12"/>
      <c r="H44" s="10"/>
      <c r="I44" s="10"/>
      <c r="J44" s="10"/>
      <c r="K44" s="10"/>
      <c r="L44" s="12"/>
      <c r="M44" s="10"/>
      <c r="N44" s="10"/>
      <c r="O44" s="10"/>
      <c r="P44" s="10"/>
      <c r="Q44" s="12"/>
      <c r="R44" s="10"/>
      <c r="S44" s="10"/>
      <c r="T44" s="10"/>
      <c r="U44" s="10"/>
      <c r="V44" s="12"/>
      <c r="W44" s="10"/>
      <c r="X44" s="10"/>
      <c r="Y44" s="10"/>
      <c r="Z44" s="10"/>
    </row>
    <row r="45" spans="2:26" x14ac:dyDescent="0.25">
      <c r="B45" s="10"/>
      <c r="C45" s="10"/>
      <c r="D45" s="10"/>
      <c r="E45" s="10"/>
      <c r="F45" s="10"/>
      <c r="G45" s="12"/>
      <c r="H45" s="10"/>
      <c r="I45" s="10"/>
      <c r="J45" s="10"/>
      <c r="K45" s="10"/>
      <c r="L45" s="12"/>
      <c r="M45" s="10"/>
      <c r="N45" s="10"/>
      <c r="O45" s="10"/>
      <c r="P45" s="10"/>
      <c r="Q45" s="12"/>
      <c r="R45" s="10"/>
      <c r="S45" s="10"/>
      <c r="T45" s="10"/>
      <c r="U45" s="10"/>
      <c r="V45" s="12"/>
      <c r="W45" s="10"/>
      <c r="X45" s="10"/>
      <c r="Y45" s="10"/>
      <c r="Z45" s="10"/>
    </row>
    <row r="46" spans="2:26" x14ac:dyDescent="0.25">
      <c r="B46" s="10"/>
      <c r="C46" s="10"/>
      <c r="D46" s="10"/>
      <c r="E46" s="10"/>
      <c r="F46" s="10"/>
      <c r="G46" s="12"/>
      <c r="H46" s="10"/>
      <c r="I46" s="10"/>
      <c r="J46" s="10"/>
      <c r="K46" s="10"/>
      <c r="L46" s="12"/>
      <c r="M46" s="10"/>
      <c r="N46" s="10"/>
      <c r="O46" s="10"/>
      <c r="P46" s="10"/>
      <c r="Q46" s="12"/>
      <c r="R46" s="10"/>
      <c r="S46" s="10"/>
      <c r="T46" s="10"/>
      <c r="U46" s="10"/>
      <c r="V46" s="12"/>
      <c r="W46" s="10"/>
      <c r="X46" s="10"/>
      <c r="Y46" s="10"/>
      <c r="Z46" s="10"/>
    </row>
    <row r="47" spans="2:26" x14ac:dyDescent="0.25">
      <c r="B47" s="10"/>
      <c r="C47" s="10"/>
      <c r="D47" s="10"/>
      <c r="E47" s="10"/>
      <c r="F47" s="10"/>
      <c r="G47" s="12"/>
      <c r="H47" s="10"/>
      <c r="I47" s="10"/>
      <c r="J47" s="10"/>
      <c r="K47" s="10"/>
      <c r="L47" s="12"/>
      <c r="M47" s="10"/>
      <c r="N47" s="10"/>
      <c r="O47" s="10"/>
      <c r="P47" s="10"/>
      <c r="Q47" s="12"/>
      <c r="R47" s="10"/>
      <c r="S47" s="10"/>
      <c r="T47" s="10"/>
      <c r="U47" s="10"/>
      <c r="V47" s="12"/>
      <c r="W47" s="10"/>
      <c r="X47" s="10"/>
      <c r="Y47" s="10"/>
      <c r="Z47" s="10"/>
    </row>
    <row r="48" spans="2:26" x14ac:dyDescent="0.25">
      <c r="B48" s="10"/>
      <c r="C48" s="10"/>
      <c r="D48" s="10"/>
      <c r="E48" s="10"/>
      <c r="F48" s="10"/>
      <c r="G48" s="12"/>
      <c r="H48" s="10"/>
      <c r="I48" s="10"/>
      <c r="J48" s="10"/>
      <c r="K48" s="10"/>
      <c r="L48" s="12"/>
      <c r="M48" s="10"/>
      <c r="N48" s="10"/>
      <c r="O48" s="10"/>
      <c r="P48" s="10"/>
      <c r="Q48" s="12"/>
      <c r="R48" s="10"/>
      <c r="S48" s="10"/>
      <c r="T48" s="10"/>
      <c r="U48" s="10"/>
      <c r="V48" s="12"/>
      <c r="W48" s="10"/>
      <c r="X48" s="10"/>
      <c r="Y48" s="10"/>
      <c r="Z48" s="10"/>
    </row>
    <row r="49" spans="2:26" x14ac:dyDescent="0.25">
      <c r="B49" s="10"/>
      <c r="C49" s="10"/>
      <c r="D49" s="10"/>
      <c r="E49" s="10"/>
      <c r="F49" s="10"/>
      <c r="G49" s="12"/>
      <c r="H49" s="10"/>
      <c r="I49" s="10"/>
      <c r="J49" s="10"/>
      <c r="K49" s="10"/>
      <c r="L49" s="12"/>
      <c r="M49" s="10"/>
      <c r="N49" s="10"/>
      <c r="O49" s="10"/>
      <c r="P49" s="10"/>
      <c r="Q49" s="12"/>
      <c r="R49" s="10"/>
      <c r="S49" s="10"/>
      <c r="T49" s="10"/>
      <c r="U49" s="10"/>
      <c r="V49" s="12"/>
      <c r="W49" s="10"/>
      <c r="X49" s="10"/>
      <c r="Y49" s="10"/>
      <c r="Z49" s="10"/>
    </row>
    <row r="50" spans="2:26" x14ac:dyDescent="0.25">
      <c r="B50" s="10"/>
      <c r="C50" s="10"/>
      <c r="D50" s="10"/>
      <c r="E50" s="10"/>
      <c r="F50" s="10"/>
      <c r="G50" s="12"/>
      <c r="H50" s="10"/>
      <c r="I50" s="10"/>
      <c r="J50" s="10"/>
      <c r="K50" s="10"/>
      <c r="L50" s="12"/>
      <c r="M50" s="10"/>
      <c r="N50" s="10"/>
      <c r="O50" s="10"/>
      <c r="P50" s="10"/>
      <c r="Q50" s="12"/>
      <c r="R50" s="10"/>
      <c r="S50" s="10"/>
      <c r="T50" s="10"/>
      <c r="U50" s="10"/>
      <c r="V50" s="12"/>
      <c r="W50" s="10"/>
      <c r="X50" s="10"/>
      <c r="Y50" s="10"/>
      <c r="Z50" s="10"/>
    </row>
    <row r="51" spans="2:26" x14ac:dyDescent="0.25">
      <c r="B51" s="10"/>
      <c r="C51" s="10"/>
      <c r="D51" s="10"/>
      <c r="E51" s="10"/>
      <c r="F51" s="10"/>
      <c r="G51" s="12"/>
      <c r="H51" s="10"/>
      <c r="I51" s="10"/>
      <c r="J51" s="10"/>
      <c r="K51" s="10"/>
      <c r="L51" s="12"/>
      <c r="M51" s="10"/>
      <c r="N51" s="10"/>
      <c r="O51" s="10"/>
      <c r="P51" s="10"/>
      <c r="Q51" s="12"/>
      <c r="R51" s="10"/>
      <c r="S51" s="10"/>
      <c r="T51" s="10"/>
      <c r="U51" s="10"/>
      <c r="V51" s="12"/>
      <c r="W51" s="10"/>
      <c r="X51" s="10"/>
      <c r="Y51" s="10"/>
      <c r="Z51" s="10"/>
    </row>
    <row r="52" spans="2:26" x14ac:dyDescent="0.25">
      <c r="B52" s="10"/>
      <c r="C52" s="10"/>
      <c r="D52" s="10"/>
      <c r="E52" s="10"/>
      <c r="F52" s="10"/>
      <c r="G52" s="12"/>
      <c r="H52" s="10"/>
      <c r="I52" s="10"/>
      <c r="J52" s="10"/>
      <c r="K52" s="10"/>
      <c r="L52" s="12"/>
      <c r="M52" s="10"/>
      <c r="N52" s="10"/>
      <c r="O52" s="10"/>
      <c r="P52" s="10"/>
      <c r="Q52" s="12"/>
      <c r="R52" s="10"/>
      <c r="S52" s="10"/>
      <c r="T52" s="10"/>
      <c r="U52" s="10"/>
      <c r="V52" s="12"/>
      <c r="W52" s="10"/>
      <c r="X52" s="10"/>
      <c r="Y52" s="10"/>
      <c r="Z52" s="10"/>
    </row>
    <row r="53" spans="2:26" x14ac:dyDescent="0.25">
      <c r="B53" s="10"/>
      <c r="C53" s="10"/>
      <c r="D53" s="10"/>
      <c r="E53" s="10"/>
      <c r="F53" s="10"/>
      <c r="G53" s="12"/>
      <c r="H53" s="10"/>
      <c r="I53" s="10"/>
      <c r="J53" s="10"/>
      <c r="K53" s="10"/>
      <c r="L53" s="12"/>
      <c r="M53" s="10"/>
      <c r="N53" s="10"/>
      <c r="O53" s="10"/>
      <c r="P53" s="10"/>
      <c r="Q53" s="12"/>
      <c r="R53" s="10"/>
      <c r="S53" s="10"/>
      <c r="T53" s="10"/>
      <c r="U53" s="10"/>
      <c r="V53" s="12"/>
      <c r="W53" s="10"/>
      <c r="X53" s="10"/>
      <c r="Y53" s="10"/>
      <c r="Z53" s="10"/>
    </row>
    <row r="54" spans="2:26" x14ac:dyDescent="0.25">
      <c r="B54" s="10"/>
      <c r="C54" s="10"/>
      <c r="D54" s="10"/>
      <c r="E54" s="10"/>
      <c r="F54" s="10"/>
      <c r="G54" s="12"/>
      <c r="H54" s="10"/>
      <c r="I54" s="10"/>
      <c r="J54" s="10"/>
      <c r="K54" s="10"/>
      <c r="L54" s="12"/>
      <c r="M54" s="10"/>
      <c r="N54" s="10"/>
      <c r="O54" s="10"/>
      <c r="P54" s="10"/>
      <c r="Q54" s="12"/>
      <c r="R54" s="10"/>
      <c r="S54" s="10"/>
      <c r="T54" s="10"/>
      <c r="U54" s="10"/>
      <c r="V54" s="12"/>
      <c r="W54" s="10"/>
      <c r="X54" s="10"/>
      <c r="Y54" s="10"/>
      <c r="Z54" s="10"/>
    </row>
    <row r="55" spans="2:26" x14ac:dyDescent="0.25">
      <c r="B55" s="10"/>
      <c r="C55" s="10"/>
      <c r="D55" s="10"/>
      <c r="E55" s="10"/>
      <c r="F55" s="10"/>
      <c r="G55" s="12"/>
      <c r="H55" s="10"/>
      <c r="I55" s="10"/>
      <c r="J55" s="10"/>
      <c r="K55" s="10"/>
      <c r="L55" s="12"/>
      <c r="M55" s="10"/>
      <c r="N55" s="10"/>
      <c r="O55" s="10"/>
      <c r="P55" s="10"/>
      <c r="Q55" s="12"/>
      <c r="R55" s="10"/>
      <c r="S55" s="10"/>
      <c r="T55" s="10"/>
      <c r="U55" s="10"/>
      <c r="V55" s="12"/>
      <c r="W55" s="10"/>
      <c r="X55" s="10"/>
      <c r="Y55" s="10"/>
      <c r="Z55" s="10"/>
    </row>
    <row r="56" spans="2:26" x14ac:dyDescent="0.25">
      <c r="B56" s="10"/>
      <c r="C56" s="10"/>
      <c r="D56" s="10"/>
      <c r="E56" s="10"/>
      <c r="F56" s="10"/>
      <c r="G56" s="12"/>
      <c r="H56" s="10"/>
      <c r="I56" s="10"/>
      <c r="J56" s="10"/>
      <c r="K56" s="10"/>
      <c r="L56" s="12"/>
      <c r="M56" s="10"/>
      <c r="N56" s="10"/>
      <c r="O56" s="10"/>
      <c r="P56" s="10"/>
      <c r="Q56" s="12"/>
      <c r="R56" s="10"/>
      <c r="S56" s="10"/>
      <c r="T56" s="10"/>
      <c r="U56" s="10"/>
      <c r="V56" s="12"/>
      <c r="W56" s="10"/>
      <c r="X56" s="10"/>
      <c r="Y56" s="10"/>
      <c r="Z56" s="10"/>
    </row>
    <row r="57" spans="2:26" x14ac:dyDescent="0.25">
      <c r="B57" s="10"/>
      <c r="C57" s="10"/>
      <c r="D57" s="10"/>
      <c r="E57" s="10"/>
      <c r="F57" s="10"/>
      <c r="G57" s="12"/>
      <c r="H57" s="10"/>
      <c r="I57" s="10"/>
      <c r="J57" s="10"/>
      <c r="K57" s="10"/>
      <c r="L57" s="12"/>
      <c r="M57" s="10"/>
      <c r="N57" s="10"/>
      <c r="O57" s="10"/>
      <c r="P57" s="10"/>
      <c r="Q57" s="12"/>
      <c r="R57" s="10"/>
      <c r="S57" s="10"/>
      <c r="T57" s="10"/>
      <c r="U57" s="10"/>
      <c r="V57" s="12"/>
      <c r="W57" s="10"/>
      <c r="X57" s="10"/>
      <c r="Y57" s="10"/>
      <c r="Z57" s="10"/>
    </row>
    <row r="58" spans="2:26" x14ac:dyDescent="0.25">
      <c r="B58" s="10"/>
      <c r="C58" s="10"/>
      <c r="D58" s="10"/>
      <c r="E58" s="10"/>
      <c r="F58" s="10"/>
      <c r="G58" s="12"/>
      <c r="H58" s="10"/>
      <c r="I58" s="10"/>
      <c r="J58" s="10"/>
      <c r="K58" s="10"/>
      <c r="L58" s="12"/>
      <c r="M58" s="10"/>
      <c r="N58" s="10"/>
      <c r="O58" s="10"/>
      <c r="P58" s="10"/>
      <c r="Q58" s="12"/>
      <c r="R58" s="10"/>
      <c r="S58" s="10"/>
      <c r="T58" s="10"/>
      <c r="U58" s="10"/>
      <c r="V58" s="12"/>
      <c r="W58" s="10"/>
      <c r="X58" s="10"/>
      <c r="Y58" s="10"/>
      <c r="Z58" s="10"/>
    </row>
    <row r="59" spans="2:26" x14ac:dyDescent="0.25">
      <c r="B59" s="10"/>
      <c r="C59" s="10"/>
      <c r="D59" s="10"/>
      <c r="E59" s="10"/>
      <c r="F59" s="10"/>
      <c r="G59" s="12"/>
      <c r="H59" s="10"/>
      <c r="I59" s="10"/>
      <c r="J59" s="10"/>
      <c r="K59" s="10"/>
      <c r="L59" s="12"/>
      <c r="M59" s="10"/>
      <c r="N59" s="10"/>
      <c r="O59" s="10"/>
      <c r="P59" s="10"/>
      <c r="Q59" s="12"/>
      <c r="R59" s="10"/>
      <c r="S59" s="10"/>
      <c r="T59" s="10"/>
      <c r="U59" s="10"/>
      <c r="V59" s="12"/>
      <c r="W59" s="10"/>
      <c r="X59" s="10"/>
      <c r="Y59" s="10"/>
      <c r="Z59" s="10"/>
    </row>
    <row r="60" spans="2:26" x14ac:dyDescent="0.25">
      <c r="B60" s="10"/>
      <c r="C60" s="10"/>
      <c r="D60" s="10"/>
      <c r="E60" s="10"/>
      <c r="F60" s="10"/>
      <c r="G60" s="12"/>
      <c r="H60" s="10"/>
      <c r="I60" s="10"/>
      <c r="J60" s="10"/>
      <c r="K60" s="10"/>
      <c r="L60" s="12"/>
      <c r="M60" s="10"/>
      <c r="N60" s="10"/>
      <c r="O60" s="10"/>
      <c r="P60" s="10"/>
      <c r="Q60" s="12"/>
      <c r="R60" s="10"/>
      <c r="S60" s="10"/>
      <c r="T60" s="10"/>
      <c r="U60" s="10"/>
      <c r="V60" s="12"/>
      <c r="W60" s="10"/>
      <c r="X60" s="10"/>
      <c r="Y60" s="10"/>
      <c r="Z60" s="10"/>
    </row>
    <row r="61" spans="2:26" x14ac:dyDescent="0.25">
      <c r="B61" s="10"/>
      <c r="C61" s="10"/>
      <c r="D61" s="10"/>
      <c r="E61" s="10"/>
      <c r="F61" s="10"/>
      <c r="G61" s="12"/>
      <c r="H61" s="10"/>
      <c r="I61" s="10"/>
      <c r="J61" s="10"/>
      <c r="K61" s="10"/>
      <c r="L61" s="12"/>
      <c r="M61" s="10"/>
      <c r="N61" s="10"/>
      <c r="O61" s="10"/>
      <c r="P61" s="10"/>
      <c r="Q61" s="12"/>
      <c r="R61" s="10"/>
      <c r="S61" s="10"/>
      <c r="T61" s="10"/>
      <c r="U61" s="10"/>
      <c r="V61" s="12"/>
      <c r="W61" s="10"/>
      <c r="X61" s="10"/>
      <c r="Y61" s="10"/>
      <c r="Z61" s="10"/>
    </row>
    <row r="62" spans="2:26" x14ac:dyDescent="0.25">
      <c r="B62" s="10"/>
      <c r="C62" s="10"/>
      <c r="D62" s="10"/>
      <c r="E62" s="10"/>
      <c r="F62" s="10"/>
      <c r="G62" s="12"/>
      <c r="H62" s="10"/>
      <c r="I62" s="10"/>
      <c r="J62" s="10"/>
      <c r="K62" s="10"/>
      <c r="L62" s="12"/>
      <c r="M62" s="10"/>
      <c r="N62" s="10"/>
      <c r="O62" s="10"/>
      <c r="P62" s="10"/>
      <c r="Q62" s="12"/>
      <c r="R62" s="10"/>
      <c r="S62" s="10"/>
      <c r="T62" s="10"/>
      <c r="U62" s="10"/>
      <c r="V62" s="12"/>
      <c r="W62" s="10"/>
      <c r="X62" s="10"/>
      <c r="Y62" s="10"/>
      <c r="Z62" s="10"/>
    </row>
    <row r="63" spans="2:26" x14ac:dyDescent="0.25">
      <c r="B63" s="10"/>
      <c r="C63" s="10"/>
      <c r="D63" s="10"/>
      <c r="E63" s="10"/>
      <c r="F63" s="10"/>
      <c r="G63" s="12"/>
      <c r="H63" s="10"/>
      <c r="I63" s="10"/>
      <c r="J63" s="10"/>
      <c r="K63" s="10"/>
      <c r="L63" s="12"/>
      <c r="M63" s="10"/>
      <c r="N63" s="10"/>
      <c r="O63" s="10"/>
      <c r="P63" s="10"/>
      <c r="Q63" s="12"/>
      <c r="R63" s="10"/>
      <c r="S63" s="10"/>
      <c r="T63" s="10"/>
      <c r="U63" s="10"/>
      <c r="V63" s="12"/>
      <c r="W63" s="10"/>
      <c r="X63" s="10"/>
      <c r="Y63" s="10"/>
      <c r="Z63" s="10"/>
    </row>
    <row r="64" spans="2:26" x14ac:dyDescent="0.25">
      <c r="B64" s="10"/>
      <c r="C64" s="10"/>
      <c r="D64" s="10"/>
      <c r="E64" s="10"/>
      <c r="F64" s="10"/>
      <c r="G64" s="12"/>
      <c r="H64" s="10"/>
      <c r="I64" s="10"/>
      <c r="J64" s="10"/>
      <c r="K64" s="10"/>
      <c r="L64" s="12"/>
      <c r="M64" s="10"/>
      <c r="N64" s="10"/>
      <c r="O64" s="10"/>
      <c r="P64" s="10"/>
      <c r="Q64" s="12"/>
      <c r="R64" s="10"/>
      <c r="S64" s="10"/>
      <c r="T64" s="10"/>
      <c r="U64" s="10"/>
      <c r="V64" s="12"/>
      <c r="W64" s="10"/>
      <c r="X64" s="10"/>
      <c r="Y64" s="10"/>
      <c r="Z64" s="10"/>
    </row>
    <row r="65" spans="2:26" x14ac:dyDescent="0.25">
      <c r="B65" s="10"/>
      <c r="C65" s="10"/>
      <c r="D65" s="10"/>
      <c r="E65" s="10"/>
      <c r="F65" s="10"/>
      <c r="G65" s="12"/>
      <c r="H65" s="10"/>
      <c r="I65" s="10"/>
      <c r="J65" s="10"/>
      <c r="K65" s="10"/>
      <c r="L65" s="12"/>
      <c r="M65" s="10"/>
      <c r="N65" s="10"/>
      <c r="O65" s="10"/>
      <c r="P65" s="10"/>
      <c r="Q65" s="12"/>
      <c r="R65" s="10"/>
      <c r="S65" s="10"/>
      <c r="T65" s="10"/>
      <c r="U65" s="10"/>
      <c r="V65" s="12"/>
      <c r="W65" s="10"/>
      <c r="X65" s="10"/>
      <c r="Y65" s="10"/>
      <c r="Z65" s="10"/>
    </row>
    <row r="66" spans="2:26" x14ac:dyDescent="0.25">
      <c r="B66" s="10"/>
      <c r="C66" s="10"/>
      <c r="D66" s="10"/>
      <c r="E66" s="10"/>
      <c r="F66" s="10"/>
      <c r="G66" s="12"/>
      <c r="H66" s="10"/>
      <c r="I66" s="10"/>
      <c r="J66" s="10"/>
      <c r="K66" s="10"/>
      <c r="L66" s="12"/>
      <c r="M66" s="10"/>
      <c r="N66" s="10"/>
      <c r="O66" s="10"/>
      <c r="P66" s="10"/>
      <c r="Q66" s="12"/>
      <c r="R66" s="10"/>
      <c r="S66" s="10"/>
      <c r="T66" s="10"/>
      <c r="U66" s="10"/>
      <c r="V66" s="12"/>
      <c r="W66" s="10"/>
      <c r="X66" s="10"/>
      <c r="Y66" s="10"/>
      <c r="Z66" s="10"/>
    </row>
    <row r="67" spans="2:26" x14ac:dyDescent="0.25">
      <c r="B67" s="10"/>
      <c r="C67" s="10"/>
      <c r="D67" s="10"/>
      <c r="E67" s="10"/>
      <c r="F67" s="10"/>
      <c r="G67" s="12"/>
      <c r="H67" s="10"/>
      <c r="I67" s="10"/>
      <c r="J67" s="10"/>
      <c r="K67" s="10"/>
      <c r="L67" s="12"/>
      <c r="M67" s="10"/>
      <c r="N67" s="10"/>
      <c r="O67" s="10"/>
      <c r="P67" s="10"/>
      <c r="Q67" s="12"/>
      <c r="R67" s="10"/>
      <c r="S67" s="10"/>
      <c r="T67" s="10"/>
      <c r="U67" s="10"/>
      <c r="V67" s="12"/>
      <c r="W67" s="10"/>
      <c r="X67" s="10"/>
      <c r="Y67" s="10"/>
      <c r="Z67" s="10"/>
    </row>
    <row r="68" spans="2:26" x14ac:dyDescent="0.25">
      <c r="B68" s="10"/>
      <c r="C68" s="10"/>
      <c r="D68" s="10"/>
      <c r="E68" s="10"/>
      <c r="F68" s="10"/>
      <c r="G68" s="12"/>
      <c r="H68" s="10"/>
      <c r="I68" s="10"/>
      <c r="J68" s="10"/>
      <c r="K68" s="10"/>
      <c r="L68" s="12"/>
      <c r="M68" s="10"/>
      <c r="N68" s="10"/>
      <c r="O68" s="10"/>
      <c r="P68" s="10"/>
      <c r="Q68" s="12"/>
      <c r="R68" s="10"/>
      <c r="S68" s="10"/>
      <c r="T68" s="10"/>
      <c r="U68" s="10"/>
      <c r="V68" s="12"/>
      <c r="W68" s="10"/>
      <c r="X68" s="10"/>
      <c r="Y68" s="10"/>
      <c r="Z68" s="10"/>
    </row>
    <row r="69" spans="2:26" x14ac:dyDescent="0.25">
      <c r="B69" s="10"/>
      <c r="C69" s="10"/>
      <c r="D69" s="10"/>
      <c r="E69" s="10"/>
      <c r="F69" s="10"/>
      <c r="G69" s="12"/>
      <c r="H69" s="10"/>
      <c r="I69" s="10"/>
      <c r="J69" s="10"/>
      <c r="K69" s="10"/>
      <c r="L69" s="12"/>
      <c r="M69" s="10"/>
      <c r="N69" s="10"/>
      <c r="O69" s="10"/>
      <c r="P69" s="10"/>
      <c r="Q69" s="12"/>
      <c r="R69" s="10"/>
      <c r="S69" s="10"/>
      <c r="T69" s="10"/>
      <c r="U69" s="10"/>
      <c r="V69" s="12"/>
      <c r="W69" s="10"/>
      <c r="X69" s="10"/>
      <c r="Y69" s="10"/>
      <c r="Z69" s="10"/>
    </row>
    <row r="70" spans="2:26" x14ac:dyDescent="0.25">
      <c r="B70" s="10"/>
      <c r="C70" s="10"/>
      <c r="D70" s="10"/>
      <c r="E70" s="10"/>
      <c r="F70" s="10"/>
      <c r="G70" s="12"/>
      <c r="H70" s="10"/>
      <c r="I70" s="10"/>
      <c r="J70" s="10"/>
      <c r="K70" s="10"/>
      <c r="L70" s="12"/>
      <c r="M70" s="10"/>
      <c r="N70" s="10"/>
      <c r="O70" s="10"/>
      <c r="P70" s="10"/>
      <c r="Q70" s="12"/>
      <c r="R70" s="10"/>
      <c r="S70" s="10"/>
      <c r="T70" s="10"/>
      <c r="U70" s="10"/>
      <c r="V70" s="12"/>
      <c r="W70" s="10"/>
      <c r="X70" s="10"/>
      <c r="Y70" s="10"/>
      <c r="Z70" s="10"/>
    </row>
  </sheetData>
  <sheetProtection password="CEEF" sheet="1" objects="1" scenarios="1"/>
  <customSheetViews>
    <customSheetView guid="{6C0CD2E4-2A50-435E-9084-C983F44C3DA3}" scale="60">
      <selection activeCell="F7" sqref="F7"/>
      <pageMargins left="0.7" right="0.7" top="0.75" bottom="0.75" header="0.3" footer="0.3"/>
      <pageSetup paperSize="9" orientation="portrait" r:id="rId1"/>
    </customSheetView>
  </customSheetViews>
  <mergeCells count="23">
    <mergeCell ref="C31:C32"/>
    <mergeCell ref="D31:E31"/>
    <mergeCell ref="C5:C6"/>
    <mergeCell ref="C27:E27"/>
    <mergeCell ref="H27:J27"/>
    <mergeCell ref="C23:D23"/>
    <mergeCell ref="D5:F5"/>
    <mergeCell ref="H5:J5"/>
    <mergeCell ref="H31:I31"/>
    <mergeCell ref="D3:F3"/>
    <mergeCell ref="M5:O5"/>
    <mergeCell ref="R5:T5"/>
    <mergeCell ref="W5:Y5"/>
    <mergeCell ref="G31:G32"/>
    <mergeCell ref="L31:L32"/>
    <mergeCell ref="Q31:Q32"/>
    <mergeCell ref="V31:V32"/>
    <mergeCell ref="M31:N31"/>
    <mergeCell ref="R31:S31"/>
    <mergeCell ref="W31:X31"/>
    <mergeCell ref="W27:Y27"/>
    <mergeCell ref="M27:O27"/>
    <mergeCell ref="R27:T27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4"/>
  <sheetViews>
    <sheetView view="pageBreakPreview" zoomScale="85" zoomScaleNormal="100" zoomScaleSheetLayoutView="85" workbookViewId="0">
      <selection activeCell="F26" sqref="F26"/>
    </sheetView>
  </sheetViews>
  <sheetFormatPr defaultColWidth="17.42578125" defaultRowHeight="15" x14ac:dyDescent="0.25"/>
  <cols>
    <col min="1" max="1" width="17.42578125" style="53"/>
    <col min="2" max="2" width="6.7109375" style="53" customWidth="1"/>
    <col min="3" max="3" width="40.42578125" style="53" customWidth="1"/>
    <col min="4" max="16384" width="17.42578125" style="53"/>
  </cols>
  <sheetData>
    <row r="2" spans="3:7" s="50" customFormat="1" ht="15.75" x14ac:dyDescent="0.25">
      <c r="C2" s="48" t="s">
        <v>45</v>
      </c>
      <c r="D2" s="49"/>
      <c r="E2" s="49"/>
    </row>
    <row r="3" spans="3:7" ht="15.75" x14ac:dyDescent="0.25">
      <c r="C3" s="51" t="s">
        <v>31</v>
      </c>
      <c r="D3" s="52"/>
      <c r="E3" s="52"/>
    </row>
    <row r="4" spans="3:7" ht="16.5" thickBot="1" x14ac:dyDescent="0.3">
      <c r="C4" s="54"/>
    </row>
    <row r="5" spans="3:7" x14ac:dyDescent="0.25">
      <c r="C5" s="55"/>
      <c r="D5" s="56"/>
      <c r="E5" s="56"/>
      <c r="F5" s="56"/>
      <c r="G5" s="208" t="s">
        <v>30</v>
      </c>
    </row>
    <row r="6" spans="3:7" ht="63" customHeight="1" thickBot="1" x14ac:dyDescent="0.3">
      <c r="C6" s="57" t="s">
        <v>154</v>
      </c>
      <c r="D6" s="58" t="s">
        <v>28</v>
      </c>
      <c r="E6" s="209" t="s">
        <v>43</v>
      </c>
      <c r="F6" s="58" t="s">
        <v>29</v>
      </c>
      <c r="G6" s="209"/>
    </row>
    <row r="7" spans="3:7" hidden="1" x14ac:dyDescent="0.25">
      <c r="C7" s="59"/>
      <c r="D7" s="60"/>
      <c r="E7" s="209"/>
      <c r="F7" s="58"/>
      <c r="G7" s="209"/>
    </row>
    <row r="8" spans="3:7" ht="15.75" hidden="1" thickBot="1" x14ac:dyDescent="0.3">
      <c r="C8" s="61"/>
      <c r="D8" s="62"/>
      <c r="E8" s="62"/>
      <c r="F8" s="62"/>
      <c r="G8" s="210"/>
    </row>
    <row r="9" spans="3:7" x14ac:dyDescent="0.25">
      <c r="C9" s="44"/>
      <c r="D9" s="45"/>
      <c r="E9" s="45"/>
      <c r="F9" s="45"/>
      <c r="G9" s="45"/>
    </row>
    <row r="10" spans="3:7" ht="15.75" thickBot="1" x14ac:dyDescent="0.3">
      <c r="C10" s="46"/>
      <c r="D10" s="47"/>
      <c r="E10" s="47"/>
      <c r="F10" s="47"/>
      <c r="G10" s="47"/>
    </row>
    <row r="11" spans="3:7" x14ac:dyDescent="0.25">
      <c r="C11" s="44"/>
      <c r="D11" s="45"/>
      <c r="E11" s="45"/>
      <c r="F11" s="45"/>
      <c r="G11" s="45"/>
    </row>
    <row r="12" spans="3:7" ht="15.75" thickBot="1" x14ac:dyDescent="0.3">
      <c r="C12" s="46"/>
      <c r="D12" s="47"/>
      <c r="E12" s="47"/>
      <c r="F12" s="47"/>
      <c r="G12" s="47"/>
    </row>
    <row r="13" spans="3:7" x14ac:dyDescent="0.25">
      <c r="C13" s="44"/>
      <c r="D13" s="45"/>
      <c r="E13" s="45"/>
      <c r="F13" s="45"/>
      <c r="G13" s="45"/>
    </row>
    <row r="14" spans="3:7" ht="15.75" thickBot="1" x14ac:dyDescent="0.3">
      <c r="C14" s="46"/>
      <c r="D14" s="47"/>
      <c r="E14" s="47"/>
      <c r="F14" s="47"/>
      <c r="G14" s="47"/>
    </row>
    <row r="15" spans="3:7" x14ac:dyDescent="0.25">
      <c r="C15" s="44"/>
      <c r="D15" s="45"/>
      <c r="E15" s="45"/>
      <c r="F15" s="45"/>
      <c r="G15" s="45"/>
    </row>
    <row r="16" spans="3:7" ht="15.75" thickBot="1" x14ac:dyDescent="0.3">
      <c r="C16" s="46"/>
      <c r="D16" s="47"/>
      <c r="E16" s="47"/>
      <c r="F16" s="47"/>
      <c r="G16" s="47"/>
    </row>
    <row r="17" spans="2:7" x14ac:dyDescent="0.25">
      <c r="C17" s="44"/>
      <c r="D17" s="45"/>
      <c r="E17" s="45"/>
      <c r="F17" s="45"/>
      <c r="G17" s="45"/>
    </row>
    <row r="18" spans="2:7" ht="15.75" thickBot="1" x14ac:dyDescent="0.3">
      <c r="C18" s="46"/>
      <c r="D18" s="47"/>
      <c r="E18" s="47"/>
      <c r="F18" s="47"/>
      <c r="G18" s="47"/>
    </row>
    <row r="19" spans="2:7" x14ac:dyDescent="0.25">
      <c r="C19" s="44"/>
      <c r="D19" s="45"/>
      <c r="E19" s="45"/>
      <c r="F19" s="45"/>
      <c r="G19" s="45"/>
    </row>
    <row r="20" spans="2:7" ht="15.75" thickBot="1" x14ac:dyDescent="0.3">
      <c r="C20" s="46"/>
      <c r="D20" s="47"/>
      <c r="E20" s="47"/>
      <c r="F20" s="47"/>
      <c r="G20" s="47"/>
    </row>
    <row r="21" spans="2:7" x14ac:dyDescent="0.25">
      <c r="B21" s="63"/>
      <c r="C21" s="63"/>
      <c r="D21" s="63"/>
      <c r="E21" s="63"/>
      <c r="F21" s="63"/>
      <c r="G21" s="63"/>
    </row>
    <row r="22" spans="2:7" x14ac:dyDescent="0.25">
      <c r="B22" s="63"/>
      <c r="C22" s="63"/>
      <c r="D22" s="63"/>
      <c r="E22" s="63"/>
      <c r="F22" s="63"/>
      <c r="G22" s="63"/>
    </row>
    <row r="23" spans="2:7" x14ac:dyDescent="0.25">
      <c r="B23" s="63"/>
      <c r="C23" s="63"/>
      <c r="D23" s="63"/>
      <c r="E23" s="63"/>
      <c r="F23" s="63"/>
      <c r="G23" s="63"/>
    </row>
    <row r="24" spans="2:7" x14ac:dyDescent="0.25">
      <c r="B24" s="63"/>
      <c r="C24" s="63"/>
      <c r="D24" s="63"/>
      <c r="E24" s="63"/>
      <c r="F24" s="63"/>
      <c r="G24" s="63"/>
    </row>
    <row r="25" spans="2:7" x14ac:dyDescent="0.25">
      <c r="B25" s="63"/>
      <c r="C25" s="63"/>
      <c r="D25" s="63"/>
      <c r="E25" s="63"/>
      <c r="F25" s="63"/>
      <c r="G25" s="63"/>
    </row>
    <row r="26" spans="2:7" x14ac:dyDescent="0.25">
      <c r="B26" s="63"/>
      <c r="C26" s="63"/>
      <c r="D26" s="63"/>
      <c r="E26" s="63"/>
      <c r="F26" s="63"/>
      <c r="G26" s="63"/>
    </row>
    <row r="27" spans="2:7" x14ac:dyDescent="0.25">
      <c r="B27" s="63"/>
      <c r="C27" s="63"/>
      <c r="D27" s="63"/>
      <c r="E27" s="63"/>
      <c r="F27" s="63"/>
      <c r="G27" s="63"/>
    </row>
    <row r="28" spans="2:7" x14ac:dyDescent="0.25">
      <c r="B28" s="63"/>
      <c r="C28" s="63"/>
      <c r="D28" s="63"/>
      <c r="E28" s="63"/>
      <c r="F28" s="63"/>
      <c r="G28" s="63"/>
    </row>
    <row r="29" spans="2:7" x14ac:dyDescent="0.25">
      <c r="B29" s="63"/>
      <c r="C29" s="63"/>
      <c r="D29" s="63"/>
      <c r="E29" s="63"/>
      <c r="F29" s="63"/>
      <c r="G29" s="63"/>
    </row>
    <row r="30" spans="2:7" x14ac:dyDescent="0.25">
      <c r="B30" s="63"/>
      <c r="C30" s="63"/>
      <c r="D30" s="63"/>
      <c r="E30" s="63"/>
      <c r="F30" s="63"/>
      <c r="G30" s="63"/>
    </row>
    <row r="31" spans="2:7" x14ac:dyDescent="0.25">
      <c r="B31" s="63"/>
      <c r="C31" s="63"/>
      <c r="D31" s="63"/>
      <c r="E31" s="63"/>
      <c r="F31" s="63"/>
      <c r="G31" s="63"/>
    </row>
    <row r="32" spans="2:7" x14ac:dyDescent="0.25">
      <c r="B32" s="63"/>
      <c r="C32" s="63"/>
      <c r="D32" s="63"/>
      <c r="E32" s="63"/>
      <c r="F32" s="63"/>
      <c r="G32" s="63"/>
    </row>
    <row r="33" spans="2:7" x14ac:dyDescent="0.25">
      <c r="B33" s="63"/>
      <c r="C33" s="63"/>
      <c r="D33" s="63"/>
      <c r="E33" s="63"/>
      <c r="F33" s="63"/>
      <c r="G33" s="63"/>
    </row>
    <row r="34" spans="2:7" x14ac:dyDescent="0.25">
      <c r="B34" s="63"/>
      <c r="C34" s="63"/>
      <c r="D34" s="63"/>
      <c r="E34" s="63"/>
      <c r="F34" s="63"/>
      <c r="G34" s="63"/>
    </row>
    <row r="35" spans="2:7" x14ac:dyDescent="0.25">
      <c r="B35" s="63"/>
      <c r="C35" s="63"/>
      <c r="D35" s="63"/>
      <c r="E35" s="63"/>
      <c r="F35" s="63"/>
      <c r="G35" s="63"/>
    </row>
    <row r="36" spans="2:7" x14ac:dyDescent="0.25">
      <c r="B36" s="63"/>
      <c r="C36" s="63"/>
      <c r="D36" s="63"/>
      <c r="E36" s="63"/>
      <c r="F36" s="63"/>
      <c r="G36" s="63"/>
    </row>
    <row r="37" spans="2:7" x14ac:dyDescent="0.25">
      <c r="B37" s="63"/>
      <c r="C37" s="63"/>
      <c r="D37" s="63"/>
      <c r="E37" s="63"/>
      <c r="F37" s="63"/>
      <c r="G37" s="63"/>
    </row>
    <row r="38" spans="2:7" x14ac:dyDescent="0.25">
      <c r="B38" s="63"/>
      <c r="C38" s="63"/>
      <c r="D38" s="63"/>
      <c r="E38" s="63"/>
      <c r="F38" s="63"/>
      <c r="G38" s="63"/>
    </row>
    <row r="39" spans="2:7" x14ac:dyDescent="0.25">
      <c r="B39" s="63"/>
      <c r="C39" s="63"/>
      <c r="D39" s="63"/>
      <c r="E39" s="63"/>
      <c r="F39" s="63"/>
      <c r="G39" s="63"/>
    </row>
    <row r="40" spans="2:7" x14ac:dyDescent="0.25">
      <c r="B40" s="63"/>
      <c r="C40" s="63"/>
      <c r="D40" s="63"/>
      <c r="E40" s="63"/>
      <c r="F40" s="63"/>
      <c r="G40" s="63"/>
    </row>
    <row r="41" spans="2:7" x14ac:dyDescent="0.25">
      <c r="B41" s="63"/>
      <c r="C41" s="63"/>
      <c r="D41" s="63"/>
      <c r="E41" s="63"/>
      <c r="F41" s="63"/>
      <c r="G41" s="63"/>
    </row>
    <row r="42" spans="2:7" x14ac:dyDescent="0.25">
      <c r="B42" s="63"/>
      <c r="C42" s="63"/>
      <c r="D42" s="63"/>
      <c r="E42" s="63"/>
      <c r="F42" s="63"/>
      <c r="G42" s="63"/>
    </row>
    <row r="43" spans="2:7" x14ac:dyDescent="0.25">
      <c r="B43" s="63"/>
      <c r="C43" s="63"/>
      <c r="D43" s="63"/>
      <c r="E43" s="63"/>
      <c r="F43" s="63"/>
      <c r="G43" s="63"/>
    </row>
    <row r="44" spans="2:7" x14ac:dyDescent="0.25">
      <c r="B44" s="63"/>
      <c r="C44" s="63"/>
      <c r="D44" s="63"/>
      <c r="E44" s="63"/>
      <c r="F44" s="63"/>
      <c r="G44" s="63"/>
    </row>
    <row r="45" spans="2:7" x14ac:dyDescent="0.25">
      <c r="B45" s="63"/>
      <c r="C45" s="63"/>
      <c r="D45" s="63"/>
      <c r="E45" s="63"/>
      <c r="F45" s="63"/>
      <c r="G45" s="63"/>
    </row>
    <row r="46" spans="2:7" x14ac:dyDescent="0.25">
      <c r="B46" s="63"/>
      <c r="C46" s="63"/>
      <c r="D46" s="63"/>
      <c r="E46" s="63"/>
      <c r="F46" s="63"/>
      <c r="G46" s="63"/>
    </row>
    <row r="47" spans="2:7" x14ac:dyDescent="0.25">
      <c r="B47" s="63"/>
      <c r="C47" s="63"/>
      <c r="D47" s="63"/>
      <c r="E47" s="63"/>
      <c r="F47" s="63"/>
      <c r="G47" s="63"/>
    </row>
    <row r="48" spans="2:7" x14ac:dyDescent="0.25">
      <c r="B48" s="63"/>
      <c r="C48" s="63"/>
      <c r="D48" s="63"/>
      <c r="E48" s="63"/>
      <c r="F48" s="63"/>
      <c r="G48" s="63"/>
    </row>
    <row r="49" spans="2:7" x14ac:dyDescent="0.25">
      <c r="B49" s="63"/>
      <c r="C49" s="63"/>
      <c r="D49" s="63"/>
      <c r="E49" s="63"/>
      <c r="F49" s="63"/>
      <c r="G49" s="63"/>
    </row>
    <row r="50" spans="2:7" x14ac:dyDescent="0.25">
      <c r="B50" s="63"/>
      <c r="C50" s="63"/>
      <c r="D50" s="63"/>
      <c r="E50" s="63"/>
      <c r="F50" s="63"/>
      <c r="G50" s="63"/>
    </row>
    <row r="51" spans="2:7" x14ac:dyDescent="0.25">
      <c r="B51" s="63"/>
      <c r="C51" s="63"/>
      <c r="D51" s="63"/>
      <c r="E51" s="63"/>
      <c r="F51" s="63"/>
      <c r="G51" s="63"/>
    </row>
    <row r="52" spans="2:7" x14ac:dyDescent="0.25">
      <c r="B52" s="63"/>
      <c r="C52" s="63"/>
      <c r="D52" s="63"/>
      <c r="E52" s="63"/>
      <c r="F52" s="63"/>
      <c r="G52" s="63"/>
    </row>
    <row r="53" spans="2:7" x14ac:dyDescent="0.25">
      <c r="B53" s="63"/>
      <c r="C53" s="63"/>
      <c r="D53" s="63"/>
      <c r="E53" s="63"/>
      <c r="F53" s="63"/>
      <c r="G53" s="63"/>
    </row>
    <row r="54" spans="2:7" x14ac:dyDescent="0.25">
      <c r="B54" s="63"/>
      <c r="C54" s="63"/>
      <c r="D54" s="63"/>
      <c r="E54" s="63"/>
      <c r="F54" s="63"/>
      <c r="G54" s="63"/>
    </row>
    <row r="55" spans="2:7" x14ac:dyDescent="0.25">
      <c r="B55" s="63"/>
      <c r="C55" s="63"/>
      <c r="D55" s="63"/>
      <c r="E55" s="63"/>
      <c r="F55" s="63"/>
      <c r="G55" s="63"/>
    </row>
    <row r="56" spans="2:7" x14ac:dyDescent="0.25">
      <c r="B56" s="63"/>
      <c r="C56" s="63"/>
      <c r="D56" s="63"/>
      <c r="E56" s="63"/>
      <c r="F56" s="63"/>
      <c r="G56" s="63"/>
    </row>
    <row r="57" spans="2:7" x14ac:dyDescent="0.25">
      <c r="B57" s="63"/>
      <c r="C57" s="63"/>
      <c r="D57" s="63"/>
      <c r="E57" s="63"/>
      <c r="F57" s="63"/>
      <c r="G57" s="63"/>
    </row>
    <row r="58" spans="2:7" x14ac:dyDescent="0.25">
      <c r="B58" s="63"/>
      <c r="C58" s="63"/>
      <c r="D58" s="63"/>
      <c r="E58" s="63"/>
      <c r="F58" s="63"/>
      <c r="G58" s="63"/>
    </row>
    <row r="59" spans="2:7" x14ac:dyDescent="0.25">
      <c r="B59" s="63"/>
      <c r="C59" s="63"/>
      <c r="D59" s="63"/>
      <c r="E59" s="63"/>
      <c r="F59" s="63"/>
      <c r="G59" s="63"/>
    </row>
    <row r="60" spans="2:7" x14ac:dyDescent="0.25">
      <c r="B60" s="63"/>
      <c r="C60" s="63"/>
      <c r="D60" s="63"/>
      <c r="E60" s="63"/>
      <c r="F60" s="63"/>
      <c r="G60" s="63"/>
    </row>
    <row r="61" spans="2:7" x14ac:dyDescent="0.25">
      <c r="B61" s="63"/>
      <c r="C61" s="63"/>
      <c r="D61" s="63"/>
      <c r="E61" s="63"/>
      <c r="F61" s="63"/>
      <c r="G61" s="63"/>
    </row>
    <row r="62" spans="2:7" x14ac:dyDescent="0.25">
      <c r="B62" s="63"/>
      <c r="C62" s="63"/>
      <c r="D62" s="63"/>
      <c r="E62" s="63"/>
      <c r="F62" s="63"/>
      <c r="G62" s="63"/>
    </row>
    <row r="63" spans="2:7" x14ac:dyDescent="0.25">
      <c r="B63" s="63"/>
      <c r="C63" s="63"/>
      <c r="D63" s="63"/>
      <c r="E63" s="63"/>
      <c r="F63" s="63"/>
      <c r="G63" s="63"/>
    </row>
    <row r="64" spans="2:7" x14ac:dyDescent="0.25">
      <c r="B64" s="63"/>
      <c r="C64" s="63"/>
      <c r="D64" s="63"/>
      <c r="E64" s="63"/>
      <c r="F64" s="63"/>
      <c r="G64" s="63"/>
    </row>
    <row r="65" spans="2:7" x14ac:dyDescent="0.25">
      <c r="B65" s="63"/>
      <c r="C65" s="63"/>
      <c r="D65" s="63"/>
      <c r="E65" s="63"/>
      <c r="F65" s="63"/>
      <c r="G65" s="63"/>
    </row>
    <row r="66" spans="2:7" x14ac:dyDescent="0.25">
      <c r="B66" s="63"/>
      <c r="C66" s="63"/>
      <c r="D66" s="63"/>
      <c r="E66" s="63"/>
      <c r="F66" s="63"/>
      <c r="G66" s="63"/>
    </row>
    <row r="67" spans="2:7" x14ac:dyDescent="0.25">
      <c r="B67" s="63"/>
      <c r="C67" s="63"/>
      <c r="D67" s="63"/>
      <c r="E67" s="63"/>
      <c r="F67" s="63"/>
      <c r="G67" s="63"/>
    </row>
    <row r="68" spans="2:7" x14ac:dyDescent="0.25">
      <c r="B68" s="63"/>
      <c r="C68" s="63"/>
      <c r="D68" s="63"/>
      <c r="E68" s="63"/>
      <c r="F68" s="63"/>
      <c r="G68" s="63"/>
    </row>
    <row r="69" spans="2:7" x14ac:dyDescent="0.25">
      <c r="B69" s="63"/>
      <c r="C69" s="63"/>
      <c r="D69" s="63"/>
      <c r="E69" s="63"/>
      <c r="F69" s="63"/>
      <c r="G69" s="63"/>
    </row>
    <row r="70" spans="2:7" x14ac:dyDescent="0.25">
      <c r="B70" s="63"/>
      <c r="C70" s="63"/>
      <c r="D70" s="63"/>
      <c r="E70" s="63"/>
      <c r="F70" s="63"/>
      <c r="G70" s="63"/>
    </row>
    <row r="71" spans="2:7" x14ac:dyDescent="0.25">
      <c r="B71" s="63"/>
      <c r="C71" s="63"/>
      <c r="D71" s="63"/>
      <c r="E71" s="63"/>
      <c r="F71" s="63"/>
      <c r="G71" s="63"/>
    </row>
    <row r="72" spans="2:7" x14ac:dyDescent="0.25">
      <c r="B72" s="63"/>
      <c r="C72" s="63"/>
      <c r="D72" s="63"/>
      <c r="E72" s="63"/>
      <c r="F72" s="63"/>
      <c r="G72" s="63"/>
    </row>
    <row r="73" spans="2:7" x14ac:dyDescent="0.25">
      <c r="B73" s="63"/>
      <c r="C73" s="63"/>
      <c r="D73" s="63"/>
      <c r="E73" s="63"/>
      <c r="F73" s="63"/>
      <c r="G73" s="63"/>
    </row>
    <row r="74" spans="2:7" x14ac:dyDescent="0.25">
      <c r="B74" s="63"/>
      <c r="C74" s="63"/>
      <c r="D74" s="63"/>
      <c r="E74" s="63"/>
      <c r="F74" s="63"/>
      <c r="G74" s="63"/>
    </row>
    <row r="75" spans="2:7" x14ac:dyDescent="0.25">
      <c r="B75" s="63"/>
      <c r="C75" s="63"/>
      <c r="D75" s="63"/>
      <c r="E75" s="63"/>
      <c r="F75" s="63"/>
      <c r="G75" s="63"/>
    </row>
    <row r="76" spans="2:7" x14ac:dyDescent="0.25">
      <c r="B76" s="63"/>
      <c r="C76" s="63"/>
      <c r="D76" s="63"/>
      <c r="E76" s="63"/>
      <c r="F76" s="63"/>
      <c r="G76" s="63"/>
    </row>
    <row r="77" spans="2:7" x14ac:dyDescent="0.25">
      <c r="B77" s="63"/>
      <c r="C77" s="63"/>
      <c r="D77" s="63"/>
      <c r="E77" s="63"/>
      <c r="F77" s="63"/>
      <c r="G77" s="63"/>
    </row>
    <row r="78" spans="2:7" x14ac:dyDescent="0.25">
      <c r="B78" s="63"/>
      <c r="C78" s="63"/>
      <c r="D78" s="63"/>
      <c r="E78" s="63"/>
      <c r="F78" s="63"/>
      <c r="G78" s="63"/>
    </row>
    <row r="79" spans="2:7" x14ac:dyDescent="0.25">
      <c r="B79" s="63"/>
      <c r="C79" s="63"/>
      <c r="D79" s="63"/>
      <c r="E79" s="63"/>
      <c r="F79" s="63"/>
      <c r="G79" s="63"/>
    </row>
    <row r="80" spans="2:7" x14ac:dyDescent="0.25">
      <c r="B80" s="63"/>
      <c r="C80" s="63"/>
      <c r="D80" s="63"/>
      <c r="E80" s="63"/>
      <c r="F80" s="63"/>
      <c r="G80" s="63"/>
    </row>
    <row r="81" spans="2:7" x14ac:dyDescent="0.25">
      <c r="B81" s="63"/>
      <c r="C81" s="63"/>
      <c r="D81" s="63"/>
      <c r="E81" s="63"/>
      <c r="F81" s="63"/>
      <c r="G81" s="63"/>
    </row>
    <row r="82" spans="2:7" x14ac:dyDescent="0.25">
      <c r="B82" s="63"/>
      <c r="C82" s="63"/>
      <c r="D82" s="63"/>
      <c r="E82" s="63"/>
      <c r="F82" s="63"/>
      <c r="G82" s="63"/>
    </row>
    <row r="83" spans="2:7" x14ac:dyDescent="0.25">
      <c r="B83" s="63"/>
      <c r="C83" s="63"/>
      <c r="D83" s="63"/>
      <c r="E83" s="63"/>
      <c r="F83" s="63"/>
      <c r="G83" s="63"/>
    </row>
    <row r="84" spans="2:7" x14ac:dyDescent="0.25">
      <c r="B84" s="63"/>
      <c r="C84" s="63"/>
      <c r="D84" s="63"/>
      <c r="E84" s="63"/>
      <c r="F84" s="63"/>
      <c r="G84" s="63"/>
    </row>
    <row r="85" spans="2:7" x14ac:dyDescent="0.25">
      <c r="B85" s="63"/>
      <c r="C85" s="63"/>
      <c r="D85" s="63"/>
      <c r="E85" s="63"/>
      <c r="F85" s="63"/>
      <c r="G85" s="63"/>
    </row>
    <row r="86" spans="2:7" x14ac:dyDescent="0.25">
      <c r="B86" s="63"/>
      <c r="C86" s="63"/>
      <c r="D86" s="63"/>
      <c r="E86" s="63"/>
      <c r="F86" s="63"/>
      <c r="G86" s="63"/>
    </row>
    <row r="87" spans="2:7" x14ac:dyDescent="0.25">
      <c r="B87" s="63"/>
      <c r="C87" s="63"/>
      <c r="D87" s="63"/>
      <c r="E87" s="63"/>
      <c r="F87" s="63"/>
      <c r="G87" s="63"/>
    </row>
    <row r="88" spans="2:7" x14ac:dyDescent="0.25">
      <c r="B88" s="63"/>
      <c r="C88" s="63"/>
      <c r="D88" s="63"/>
      <c r="E88" s="63"/>
      <c r="F88" s="63"/>
      <c r="G88" s="63"/>
    </row>
    <row r="89" spans="2:7" x14ac:dyDescent="0.25">
      <c r="B89" s="63"/>
      <c r="C89" s="63"/>
      <c r="D89" s="63"/>
      <c r="E89" s="63"/>
      <c r="F89" s="63"/>
      <c r="G89" s="63"/>
    </row>
    <row r="90" spans="2:7" x14ac:dyDescent="0.25">
      <c r="B90" s="63"/>
      <c r="C90" s="63"/>
      <c r="D90" s="63"/>
      <c r="E90" s="63"/>
      <c r="F90" s="63"/>
      <c r="G90" s="63"/>
    </row>
    <row r="91" spans="2:7" x14ac:dyDescent="0.25">
      <c r="B91" s="63"/>
      <c r="C91" s="63"/>
      <c r="D91" s="63"/>
      <c r="E91" s="63"/>
      <c r="F91" s="63"/>
      <c r="G91" s="63"/>
    </row>
    <row r="92" spans="2:7" x14ac:dyDescent="0.25">
      <c r="B92" s="63"/>
      <c r="C92" s="63"/>
      <c r="D92" s="63"/>
      <c r="E92" s="63"/>
      <c r="F92" s="63"/>
      <c r="G92" s="63"/>
    </row>
    <row r="93" spans="2:7" x14ac:dyDescent="0.25">
      <c r="B93" s="63"/>
      <c r="C93" s="63"/>
      <c r="D93" s="63"/>
      <c r="E93" s="63"/>
      <c r="F93" s="63"/>
      <c r="G93" s="63"/>
    </row>
    <row r="94" spans="2:7" x14ac:dyDescent="0.25">
      <c r="B94" s="63"/>
      <c r="C94" s="63"/>
      <c r="D94" s="63"/>
      <c r="E94" s="63"/>
      <c r="F94" s="63"/>
      <c r="G94" s="63"/>
    </row>
    <row r="95" spans="2:7" x14ac:dyDescent="0.25">
      <c r="B95" s="63"/>
      <c r="C95" s="63"/>
      <c r="D95" s="63"/>
      <c r="E95" s="63"/>
      <c r="F95" s="63"/>
      <c r="G95" s="63"/>
    </row>
    <row r="96" spans="2:7" x14ac:dyDescent="0.25">
      <c r="B96" s="63"/>
      <c r="C96" s="63"/>
      <c r="D96" s="63"/>
      <c r="E96" s="63"/>
      <c r="F96" s="63"/>
      <c r="G96" s="63"/>
    </row>
    <row r="97" spans="2:7" x14ac:dyDescent="0.25">
      <c r="B97" s="63"/>
      <c r="C97" s="63"/>
      <c r="D97" s="63"/>
      <c r="E97" s="63"/>
      <c r="F97" s="63"/>
      <c r="G97" s="63"/>
    </row>
    <row r="98" spans="2:7" x14ac:dyDescent="0.25">
      <c r="B98" s="63"/>
      <c r="C98" s="63"/>
      <c r="D98" s="63"/>
      <c r="E98" s="63"/>
      <c r="F98" s="63"/>
      <c r="G98" s="63"/>
    </row>
    <row r="99" spans="2:7" x14ac:dyDescent="0.25">
      <c r="B99" s="63"/>
      <c r="C99" s="63"/>
      <c r="D99" s="63"/>
      <c r="E99" s="63"/>
      <c r="F99" s="63"/>
      <c r="G99" s="63"/>
    </row>
    <row r="100" spans="2:7" x14ac:dyDescent="0.25">
      <c r="B100" s="63"/>
      <c r="C100" s="63"/>
      <c r="D100" s="63"/>
      <c r="E100" s="63"/>
      <c r="F100" s="63"/>
      <c r="G100" s="63"/>
    </row>
    <row r="101" spans="2:7" x14ac:dyDescent="0.25">
      <c r="B101" s="63"/>
      <c r="C101" s="63"/>
      <c r="D101" s="63"/>
      <c r="E101" s="63"/>
      <c r="F101" s="63"/>
      <c r="G101" s="63"/>
    </row>
    <row r="102" spans="2:7" x14ac:dyDescent="0.25">
      <c r="B102" s="63"/>
      <c r="C102" s="63"/>
      <c r="D102" s="63"/>
      <c r="E102" s="63"/>
      <c r="F102" s="63"/>
      <c r="G102" s="63"/>
    </row>
    <row r="103" spans="2:7" x14ac:dyDescent="0.25">
      <c r="B103" s="63"/>
      <c r="C103" s="63"/>
      <c r="D103" s="63"/>
      <c r="E103" s="63"/>
      <c r="F103" s="63"/>
      <c r="G103" s="63"/>
    </row>
    <row r="104" spans="2:7" x14ac:dyDescent="0.25">
      <c r="B104" s="63"/>
      <c r="C104" s="63"/>
      <c r="D104" s="63"/>
      <c r="E104" s="63"/>
      <c r="F104" s="63"/>
      <c r="G104" s="63"/>
    </row>
    <row r="105" spans="2:7" x14ac:dyDescent="0.25">
      <c r="B105" s="63"/>
      <c r="C105" s="63"/>
      <c r="D105" s="63"/>
      <c r="E105" s="63"/>
      <c r="F105" s="63"/>
      <c r="G105" s="63"/>
    </row>
    <row r="106" spans="2:7" x14ac:dyDescent="0.25">
      <c r="B106" s="63"/>
      <c r="C106" s="63"/>
      <c r="D106" s="63"/>
      <c r="E106" s="63"/>
      <c r="F106" s="63"/>
      <c r="G106" s="63"/>
    </row>
    <row r="107" spans="2:7" x14ac:dyDescent="0.25">
      <c r="B107" s="63"/>
      <c r="C107" s="63"/>
      <c r="D107" s="63"/>
      <c r="E107" s="63"/>
      <c r="F107" s="63"/>
      <c r="G107" s="63"/>
    </row>
    <row r="108" spans="2:7" x14ac:dyDescent="0.25">
      <c r="B108" s="63"/>
      <c r="C108" s="63"/>
      <c r="D108" s="63"/>
      <c r="E108" s="63"/>
      <c r="F108" s="63"/>
      <c r="G108" s="63"/>
    </row>
    <row r="109" spans="2:7" x14ac:dyDescent="0.25">
      <c r="B109" s="63"/>
      <c r="C109" s="63"/>
      <c r="D109" s="63"/>
      <c r="E109" s="63"/>
      <c r="F109" s="63"/>
      <c r="G109" s="63"/>
    </row>
    <row r="110" spans="2:7" x14ac:dyDescent="0.25">
      <c r="B110" s="63"/>
      <c r="C110" s="63"/>
      <c r="D110" s="63"/>
      <c r="E110" s="63"/>
      <c r="F110" s="63"/>
      <c r="G110" s="63"/>
    </row>
    <row r="111" spans="2:7" x14ac:dyDescent="0.25">
      <c r="B111" s="63"/>
      <c r="C111" s="63"/>
      <c r="D111" s="63"/>
      <c r="E111" s="63"/>
      <c r="F111" s="63"/>
      <c r="G111" s="63"/>
    </row>
    <row r="112" spans="2:7" x14ac:dyDescent="0.25">
      <c r="B112" s="63"/>
      <c r="C112" s="63"/>
      <c r="D112" s="63"/>
      <c r="E112" s="63"/>
      <c r="F112" s="63"/>
      <c r="G112" s="63"/>
    </row>
    <row r="113" spans="2:7" x14ac:dyDescent="0.25">
      <c r="B113" s="63"/>
      <c r="C113" s="63"/>
      <c r="D113" s="63"/>
      <c r="E113" s="63"/>
      <c r="F113" s="63"/>
      <c r="G113" s="63"/>
    </row>
    <row r="114" spans="2:7" x14ac:dyDescent="0.25">
      <c r="B114" s="63"/>
      <c r="C114" s="63"/>
      <c r="D114" s="63"/>
      <c r="E114" s="63"/>
      <c r="F114" s="63"/>
      <c r="G114" s="63"/>
    </row>
    <row r="115" spans="2:7" x14ac:dyDescent="0.25">
      <c r="B115" s="63"/>
      <c r="C115" s="63"/>
      <c r="D115" s="63"/>
      <c r="E115" s="63"/>
      <c r="F115" s="63"/>
      <c r="G115" s="63"/>
    </row>
    <row r="116" spans="2:7" x14ac:dyDescent="0.25">
      <c r="B116" s="63"/>
      <c r="C116" s="63"/>
      <c r="D116" s="63"/>
      <c r="E116" s="63"/>
      <c r="F116" s="63"/>
      <c r="G116" s="63"/>
    </row>
    <row r="117" spans="2:7" x14ac:dyDescent="0.25">
      <c r="B117" s="63"/>
      <c r="C117" s="63"/>
      <c r="D117" s="63"/>
      <c r="E117" s="63"/>
      <c r="F117" s="63"/>
      <c r="G117" s="63"/>
    </row>
    <row r="118" spans="2:7" x14ac:dyDescent="0.25">
      <c r="B118" s="63"/>
      <c r="C118" s="63"/>
      <c r="D118" s="63"/>
      <c r="E118" s="63"/>
      <c r="F118" s="63"/>
      <c r="G118" s="63"/>
    </row>
    <row r="119" spans="2:7" x14ac:dyDescent="0.25">
      <c r="B119" s="63"/>
      <c r="C119" s="63"/>
      <c r="D119" s="63"/>
      <c r="E119" s="63"/>
      <c r="F119" s="63"/>
      <c r="G119" s="63"/>
    </row>
    <row r="120" spans="2:7" x14ac:dyDescent="0.25">
      <c r="B120" s="63"/>
      <c r="C120" s="63"/>
      <c r="D120" s="63"/>
      <c r="E120" s="63"/>
      <c r="F120" s="63"/>
      <c r="G120" s="63"/>
    </row>
    <row r="121" spans="2:7" x14ac:dyDescent="0.25">
      <c r="B121" s="63"/>
      <c r="C121" s="63"/>
      <c r="D121" s="63"/>
      <c r="E121" s="63"/>
      <c r="F121" s="63"/>
      <c r="G121" s="63"/>
    </row>
    <row r="122" spans="2:7" x14ac:dyDescent="0.25">
      <c r="B122" s="63"/>
      <c r="C122" s="63"/>
      <c r="D122" s="63"/>
      <c r="E122" s="63"/>
      <c r="F122" s="63"/>
      <c r="G122" s="63"/>
    </row>
    <row r="123" spans="2:7" x14ac:dyDescent="0.25">
      <c r="B123" s="63"/>
      <c r="C123" s="63"/>
      <c r="D123" s="63"/>
      <c r="E123" s="63"/>
      <c r="F123" s="63"/>
      <c r="G123" s="63"/>
    </row>
    <row r="124" spans="2:7" x14ac:dyDescent="0.25">
      <c r="B124" s="63"/>
      <c r="C124" s="63"/>
      <c r="D124" s="63"/>
      <c r="E124" s="63"/>
      <c r="F124" s="63"/>
      <c r="G124" s="63"/>
    </row>
    <row r="125" spans="2:7" x14ac:dyDescent="0.25">
      <c r="B125" s="63"/>
      <c r="C125" s="63"/>
      <c r="D125" s="63"/>
      <c r="E125" s="63"/>
      <c r="F125" s="63"/>
      <c r="G125" s="63"/>
    </row>
    <row r="126" spans="2:7" x14ac:dyDescent="0.25">
      <c r="B126" s="63"/>
      <c r="C126" s="63"/>
      <c r="D126" s="63"/>
      <c r="E126" s="63"/>
      <c r="F126" s="63"/>
      <c r="G126" s="63"/>
    </row>
    <row r="127" spans="2:7" x14ac:dyDescent="0.25">
      <c r="B127" s="63"/>
      <c r="C127" s="63"/>
      <c r="D127" s="63"/>
      <c r="E127" s="63"/>
      <c r="F127" s="63"/>
      <c r="G127" s="63"/>
    </row>
    <row r="128" spans="2:7" x14ac:dyDescent="0.25">
      <c r="B128" s="63"/>
      <c r="C128" s="63"/>
      <c r="D128" s="63"/>
      <c r="E128" s="63"/>
      <c r="F128" s="63"/>
      <c r="G128" s="63"/>
    </row>
    <row r="129" spans="2:7" x14ac:dyDescent="0.25">
      <c r="B129" s="63"/>
      <c r="C129" s="63"/>
      <c r="D129" s="63"/>
      <c r="E129" s="63"/>
      <c r="F129" s="63"/>
      <c r="G129" s="63"/>
    </row>
    <row r="130" spans="2:7" x14ac:dyDescent="0.25">
      <c r="B130" s="63"/>
      <c r="C130" s="63"/>
      <c r="D130" s="63"/>
      <c r="E130" s="63"/>
      <c r="F130" s="63"/>
      <c r="G130" s="63"/>
    </row>
    <row r="131" spans="2:7" x14ac:dyDescent="0.25">
      <c r="B131" s="63"/>
      <c r="C131" s="63"/>
      <c r="D131" s="63"/>
      <c r="E131" s="63"/>
      <c r="F131" s="63"/>
      <c r="G131" s="63"/>
    </row>
    <row r="132" spans="2:7" x14ac:dyDescent="0.25">
      <c r="B132" s="63"/>
      <c r="C132" s="63"/>
      <c r="D132" s="63"/>
      <c r="E132" s="63"/>
      <c r="F132" s="63"/>
      <c r="G132" s="63"/>
    </row>
    <row r="133" spans="2:7" x14ac:dyDescent="0.25">
      <c r="B133" s="63"/>
      <c r="C133" s="63"/>
      <c r="D133" s="63"/>
      <c r="E133" s="63"/>
      <c r="F133" s="63"/>
      <c r="G133" s="63"/>
    </row>
    <row r="134" spans="2:7" x14ac:dyDescent="0.25">
      <c r="B134" s="63"/>
      <c r="C134" s="63"/>
      <c r="D134" s="63"/>
      <c r="E134" s="63"/>
      <c r="F134" s="63"/>
      <c r="G134" s="63"/>
    </row>
    <row r="135" spans="2:7" x14ac:dyDescent="0.25">
      <c r="B135" s="63"/>
      <c r="C135" s="63"/>
      <c r="D135" s="63"/>
      <c r="E135" s="63"/>
      <c r="F135" s="63"/>
      <c r="G135" s="63"/>
    </row>
    <row r="136" spans="2:7" x14ac:dyDescent="0.25">
      <c r="B136" s="63"/>
      <c r="C136" s="63"/>
      <c r="D136" s="63"/>
      <c r="E136" s="63"/>
      <c r="F136" s="63"/>
      <c r="G136" s="63"/>
    </row>
    <row r="137" spans="2:7" x14ac:dyDescent="0.25">
      <c r="B137" s="63"/>
      <c r="C137" s="63"/>
      <c r="D137" s="63"/>
      <c r="E137" s="63"/>
      <c r="F137" s="63"/>
      <c r="G137" s="63"/>
    </row>
    <row r="138" spans="2:7" x14ac:dyDescent="0.25">
      <c r="B138" s="63"/>
      <c r="C138" s="63"/>
      <c r="D138" s="63"/>
      <c r="E138" s="63"/>
      <c r="F138" s="63"/>
      <c r="G138" s="63"/>
    </row>
    <row r="139" spans="2:7" x14ac:dyDescent="0.25">
      <c r="B139" s="63"/>
      <c r="C139" s="63"/>
      <c r="D139" s="63"/>
      <c r="E139" s="63"/>
      <c r="F139" s="63"/>
      <c r="G139" s="63"/>
    </row>
    <row r="140" spans="2:7" x14ac:dyDescent="0.25">
      <c r="B140" s="63"/>
      <c r="C140" s="63"/>
      <c r="D140" s="63"/>
      <c r="E140" s="63"/>
      <c r="F140" s="63"/>
      <c r="G140" s="63"/>
    </row>
    <row r="141" spans="2:7" x14ac:dyDescent="0.25">
      <c r="B141" s="63"/>
      <c r="C141" s="63"/>
      <c r="D141" s="63"/>
      <c r="E141" s="63"/>
      <c r="F141" s="63"/>
      <c r="G141" s="63"/>
    </row>
    <row r="142" spans="2:7" x14ac:dyDescent="0.25">
      <c r="B142" s="63"/>
      <c r="C142" s="63"/>
      <c r="D142" s="63"/>
      <c r="E142" s="63"/>
      <c r="F142" s="63"/>
      <c r="G142" s="63"/>
    </row>
    <row r="143" spans="2:7" x14ac:dyDescent="0.25">
      <c r="B143" s="63"/>
      <c r="C143" s="63"/>
      <c r="D143" s="63"/>
      <c r="E143" s="63"/>
      <c r="F143" s="63"/>
      <c r="G143" s="63"/>
    </row>
    <row r="144" spans="2:7" x14ac:dyDescent="0.25">
      <c r="B144" s="63"/>
      <c r="C144" s="63"/>
      <c r="D144" s="63"/>
      <c r="E144" s="63"/>
      <c r="F144" s="63"/>
      <c r="G144" s="63"/>
    </row>
    <row r="145" spans="2:7" x14ac:dyDescent="0.25">
      <c r="B145" s="63"/>
      <c r="C145" s="63"/>
      <c r="D145" s="63"/>
      <c r="E145" s="63"/>
      <c r="F145" s="63"/>
      <c r="G145" s="63"/>
    </row>
    <row r="146" spans="2:7" x14ac:dyDescent="0.25">
      <c r="B146" s="63"/>
      <c r="C146" s="63"/>
      <c r="D146" s="63"/>
      <c r="E146" s="63"/>
      <c r="F146" s="63"/>
      <c r="G146" s="63"/>
    </row>
    <row r="147" spans="2:7" x14ac:dyDescent="0.25">
      <c r="B147" s="63"/>
      <c r="C147" s="63"/>
      <c r="D147" s="63"/>
      <c r="E147" s="63"/>
      <c r="F147" s="63"/>
      <c r="G147" s="63"/>
    </row>
    <row r="148" spans="2:7" x14ac:dyDescent="0.25">
      <c r="B148" s="63"/>
      <c r="C148" s="63"/>
      <c r="D148" s="63"/>
      <c r="E148" s="63"/>
      <c r="F148" s="63"/>
      <c r="G148" s="63"/>
    </row>
    <row r="149" spans="2:7" x14ac:dyDescent="0.25">
      <c r="B149" s="63"/>
      <c r="C149" s="63"/>
      <c r="D149" s="63"/>
      <c r="E149" s="63"/>
      <c r="F149" s="63"/>
      <c r="G149" s="63"/>
    </row>
    <row r="150" spans="2:7" x14ac:dyDescent="0.25">
      <c r="B150" s="63"/>
      <c r="C150" s="63"/>
      <c r="D150" s="63"/>
      <c r="E150" s="63"/>
      <c r="F150" s="63"/>
      <c r="G150" s="63"/>
    </row>
    <row r="151" spans="2:7" x14ac:dyDescent="0.25">
      <c r="B151" s="63"/>
      <c r="C151" s="63"/>
      <c r="D151" s="63"/>
      <c r="E151" s="63"/>
      <c r="F151" s="63"/>
      <c r="G151" s="63"/>
    </row>
    <row r="152" spans="2:7" x14ac:dyDescent="0.25">
      <c r="B152" s="63"/>
      <c r="C152" s="63"/>
      <c r="D152" s="63"/>
      <c r="E152" s="63"/>
      <c r="F152" s="63"/>
      <c r="G152" s="63"/>
    </row>
    <row r="153" spans="2:7" x14ac:dyDescent="0.25">
      <c r="B153" s="63"/>
      <c r="C153" s="63"/>
      <c r="D153" s="63"/>
      <c r="E153" s="63"/>
      <c r="F153" s="63"/>
      <c r="G153" s="63"/>
    </row>
    <row r="154" spans="2:7" x14ac:dyDescent="0.25">
      <c r="B154" s="63"/>
      <c r="C154" s="63"/>
      <c r="D154" s="63"/>
      <c r="E154" s="63"/>
      <c r="F154" s="63"/>
      <c r="G154" s="63"/>
    </row>
    <row r="155" spans="2:7" x14ac:dyDescent="0.25">
      <c r="B155" s="63"/>
      <c r="C155" s="63"/>
      <c r="D155" s="63"/>
      <c r="E155" s="63"/>
      <c r="F155" s="63"/>
      <c r="G155" s="63"/>
    </row>
    <row r="156" spans="2:7" x14ac:dyDescent="0.25">
      <c r="B156" s="63"/>
      <c r="C156" s="63"/>
      <c r="D156" s="63"/>
      <c r="E156" s="63"/>
      <c r="F156" s="63"/>
      <c r="G156" s="63"/>
    </row>
    <row r="157" spans="2:7" x14ac:dyDescent="0.25">
      <c r="B157" s="63"/>
      <c r="C157" s="63"/>
      <c r="D157" s="63"/>
      <c r="E157" s="63"/>
      <c r="F157" s="63"/>
      <c r="G157" s="63"/>
    </row>
    <row r="158" spans="2:7" x14ac:dyDescent="0.25">
      <c r="B158" s="63"/>
      <c r="C158" s="63"/>
      <c r="D158" s="63"/>
      <c r="E158" s="63"/>
      <c r="F158" s="63"/>
      <c r="G158" s="63"/>
    </row>
    <row r="159" spans="2:7" x14ac:dyDescent="0.25">
      <c r="B159" s="63"/>
      <c r="C159" s="63"/>
      <c r="D159" s="63"/>
      <c r="E159" s="63"/>
      <c r="F159" s="63"/>
      <c r="G159" s="63"/>
    </row>
    <row r="160" spans="2:7" x14ac:dyDescent="0.25">
      <c r="B160" s="63"/>
      <c r="C160" s="63"/>
      <c r="D160" s="63"/>
      <c r="E160" s="63"/>
      <c r="F160" s="63"/>
      <c r="G160" s="63"/>
    </row>
    <row r="161" spans="2:7" x14ac:dyDescent="0.25">
      <c r="B161" s="63"/>
      <c r="C161" s="63"/>
      <c r="D161" s="63"/>
      <c r="E161" s="63"/>
      <c r="F161" s="63"/>
      <c r="G161" s="63"/>
    </row>
    <row r="162" spans="2:7" x14ac:dyDescent="0.25">
      <c r="B162" s="63"/>
      <c r="C162" s="63"/>
      <c r="D162" s="63"/>
      <c r="E162" s="63"/>
      <c r="F162" s="63"/>
      <c r="G162" s="63"/>
    </row>
    <row r="163" spans="2:7" x14ac:dyDescent="0.25">
      <c r="B163" s="63"/>
      <c r="C163" s="63"/>
      <c r="D163" s="63"/>
      <c r="E163" s="63"/>
      <c r="F163" s="63"/>
      <c r="G163" s="63"/>
    </row>
    <row r="164" spans="2:7" x14ac:dyDescent="0.25">
      <c r="B164" s="63"/>
      <c r="C164" s="63"/>
      <c r="D164" s="63"/>
      <c r="E164" s="63"/>
      <c r="F164" s="63"/>
      <c r="G164" s="63"/>
    </row>
    <row r="165" spans="2:7" x14ac:dyDescent="0.25">
      <c r="B165" s="63"/>
      <c r="C165" s="63"/>
      <c r="D165" s="63"/>
      <c r="E165" s="63"/>
      <c r="F165" s="63"/>
      <c r="G165" s="63"/>
    </row>
    <row r="166" spans="2:7" x14ac:dyDescent="0.25">
      <c r="B166" s="63"/>
      <c r="C166" s="63"/>
      <c r="D166" s="63"/>
      <c r="E166" s="63"/>
      <c r="F166" s="63"/>
      <c r="G166" s="63"/>
    </row>
    <row r="167" spans="2:7" x14ac:dyDescent="0.25">
      <c r="B167" s="63"/>
      <c r="C167" s="63"/>
      <c r="D167" s="63"/>
      <c r="E167" s="63"/>
      <c r="F167" s="63"/>
      <c r="G167" s="63"/>
    </row>
    <row r="168" spans="2:7" x14ac:dyDescent="0.25">
      <c r="B168" s="63"/>
      <c r="C168" s="63"/>
      <c r="D168" s="63"/>
      <c r="E168" s="63"/>
      <c r="F168" s="63"/>
      <c r="G168" s="63"/>
    </row>
    <row r="169" spans="2:7" x14ac:dyDescent="0.25">
      <c r="B169" s="63"/>
      <c r="C169" s="63"/>
      <c r="D169" s="63"/>
      <c r="E169" s="63"/>
      <c r="F169" s="63"/>
      <c r="G169" s="63"/>
    </row>
    <row r="170" spans="2:7" x14ac:dyDescent="0.25">
      <c r="B170" s="63"/>
      <c r="C170" s="63"/>
      <c r="D170" s="63"/>
      <c r="E170" s="63"/>
      <c r="F170" s="63"/>
      <c r="G170" s="63"/>
    </row>
    <row r="171" spans="2:7" x14ac:dyDescent="0.25">
      <c r="B171" s="63"/>
      <c r="C171" s="63"/>
      <c r="D171" s="63"/>
      <c r="E171" s="63"/>
      <c r="F171" s="63"/>
      <c r="G171" s="63"/>
    </row>
    <row r="172" spans="2:7" x14ac:dyDescent="0.25">
      <c r="B172" s="63"/>
      <c r="C172" s="63"/>
      <c r="D172" s="63"/>
      <c r="E172" s="63"/>
      <c r="F172" s="63"/>
      <c r="G172" s="63"/>
    </row>
    <row r="173" spans="2:7" x14ac:dyDescent="0.25">
      <c r="B173" s="63"/>
      <c r="C173" s="63"/>
      <c r="D173" s="63"/>
      <c r="E173" s="63"/>
      <c r="F173" s="63"/>
      <c r="G173" s="63"/>
    </row>
    <row r="174" spans="2:7" x14ac:dyDescent="0.25">
      <c r="B174" s="63"/>
      <c r="C174" s="63"/>
      <c r="D174" s="63"/>
      <c r="E174" s="63"/>
      <c r="F174" s="63"/>
      <c r="G174" s="63"/>
    </row>
    <row r="175" spans="2:7" x14ac:dyDescent="0.25">
      <c r="B175" s="63"/>
      <c r="C175" s="63"/>
      <c r="D175" s="63"/>
      <c r="E175" s="63"/>
      <c r="F175" s="63"/>
      <c r="G175" s="63"/>
    </row>
    <row r="176" spans="2:7" x14ac:dyDescent="0.25">
      <c r="B176" s="63"/>
      <c r="C176" s="63"/>
      <c r="D176" s="63"/>
      <c r="E176" s="63"/>
      <c r="F176" s="63"/>
      <c r="G176" s="63"/>
    </row>
    <row r="177" spans="2:7" x14ac:dyDescent="0.25">
      <c r="B177" s="63"/>
      <c r="C177" s="63"/>
      <c r="D177" s="63"/>
      <c r="E177" s="63"/>
      <c r="F177" s="63"/>
      <c r="G177" s="63"/>
    </row>
    <row r="178" spans="2:7" x14ac:dyDescent="0.25">
      <c r="B178" s="63"/>
      <c r="C178" s="63"/>
      <c r="D178" s="63"/>
      <c r="E178" s="63"/>
      <c r="F178" s="63"/>
      <c r="G178" s="63"/>
    </row>
    <row r="179" spans="2:7" x14ac:dyDescent="0.25">
      <c r="B179" s="63"/>
      <c r="C179" s="63"/>
      <c r="D179" s="63"/>
      <c r="E179" s="63"/>
      <c r="F179" s="63"/>
      <c r="G179" s="63"/>
    </row>
    <row r="180" spans="2:7" x14ac:dyDescent="0.25">
      <c r="B180" s="63"/>
      <c r="C180" s="63"/>
      <c r="D180" s="63"/>
      <c r="E180" s="63"/>
      <c r="F180" s="63"/>
      <c r="G180" s="63"/>
    </row>
    <row r="181" spans="2:7" x14ac:dyDescent="0.25">
      <c r="B181" s="63"/>
      <c r="C181" s="63"/>
      <c r="D181" s="63"/>
      <c r="E181" s="63"/>
      <c r="F181" s="63"/>
      <c r="G181" s="63"/>
    </row>
    <row r="182" spans="2:7" x14ac:dyDescent="0.25">
      <c r="B182" s="63"/>
      <c r="C182" s="63"/>
      <c r="D182" s="63"/>
      <c r="E182" s="63"/>
      <c r="F182" s="63"/>
      <c r="G182" s="63"/>
    </row>
    <row r="183" spans="2:7" x14ac:dyDescent="0.25">
      <c r="B183" s="63"/>
      <c r="C183" s="63"/>
      <c r="D183" s="63"/>
      <c r="E183" s="63"/>
      <c r="F183" s="63"/>
      <c r="G183" s="63"/>
    </row>
    <row r="184" spans="2:7" x14ac:dyDescent="0.25">
      <c r="B184" s="63"/>
      <c r="C184" s="63"/>
      <c r="D184" s="63"/>
      <c r="E184" s="63"/>
      <c r="F184" s="63"/>
      <c r="G184" s="63"/>
    </row>
    <row r="185" spans="2:7" x14ac:dyDescent="0.25">
      <c r="B185" s="63"/>
      <c r="C185" s="63"/>
      <c r="D185" s="63"/>
      <c r="E185" s="63"/>
      <c r="F185" s="63"/>
      <c r="G185" s="63"/>
    </row>
    <row r="186" spans="2:7" x14ac:dyDescent="0.25">
      <c r="B186" s="63"/>
      <c r="C186" s="63"/>
      <c r="D186" s="63"/>
      <c r="E186" s="63"/>
      <c r="F186" s="63"/>
      <c r="G186" s="63"/>
    </row>
    <row r="187" spans="2:7" x14ac:dyDescent="0.25">
      <c r="B187" s="63"/>
      <c r="C187" s="63"/>
      <c r="D187" s="63"/>
      <c r="E187" s="63"/>
      <c r="F187" s="63"/>
      <c r="G187" s="63"/>
    </row>
    <row r="188" spans="2:7" x14ac:dyDescent="0.25">
      <c r="B188" s="63"/>
      <c r="C188" s="63"/>
      <c r="D188" s="63"/>
      <c r="E188" s="63"/>
      <c r="F188" s="63"/>
      <c r="G188" s="63"/>
    </row>
    <row r="189" spans="2:7" x14ac:dyDescent="0.25">
      <c r="B189" s="63"/>
      <c r="C189" s="63"/>
      <c r="D189" s="63"/>
      <c r="E189" s="63"/>
      <c r="F189" s="63"/>
      <c r="G189" s="63"/>
    </row>
    <row r="190" spans="2:7" x14ac:dyDescent="0.25">
      <c r="B190" s="63"/>
      <c r="C190" s="63"/>
      <c r="D190" s="63"/>
      <c r="E190" s="63"/>
      <c r="F190" s="63"/>
      <c r="G190" s="63"/>
    </row>
    <row r="191" spans="2:7" x14ac:dyDescent="0.25">
      <c r="B191" s="63"/>
      <c r="C191" s="63"/>
      <c r="D191" s="63"/>
      <c r="E191" s="63"/>
      <c r="F191" s="63"/>
      <c r="G191" s="63"/>
    </row>
    <row r="192" spans="2:7" x14ac:dyDescent="0.25">
      <c r="B192" s="63"/>
      <c r="C192" s="63"/>
      <c r="D192" s="63"/>
      <c r="E192" s="63"/>
      <c r="F192" s="63"/>
      <c r="G192" s="63"/>
    </row>
    <row r="193" spans="2:7" x14ac:dyDescent="0.25">
      <c r="B193" s="63"/>
      <c r="C193" s="63"/>
      <c r="D193" s="63"/>
      <c r="E193" s="63"/>
      <c r="F193" s="63"/>
      <c r="G193" s="63"/>
    </row>
    <row r="194" spans="2:7" x14ac:dyDescent="0.25">
      <c r="B194" s="63"/>
      <c r="C194" s="63"/>
      <c r="D194" s="63"/>
      <c r="E194" s="63"/>
      <c r="F194" s="63"/>
      <c r="G194" s="63"/>
    </row>
    <row r="195" spans="2:7" x14ac:dyDescent="0.25">
      <c r="B195" s="63"/>
      <c r="C195" s="63"/>
      <c r="D195" s="63"/>
      <c r="E195" s="63"/>
      <c r="F195" s="63"/>
      <c r="G195" s="63"/>
    </row>
    <row r="196" spans="2:7" x14ac:dyDescent="0.25">
      <c r="B196" s="63"/>
      <c r="C196" s="63"/>
      <c r="D196" s="63"/>
      <c r="E196" s="63"/>
      <c r="F196" s="63"/>
      <c r="G196" s="63"/>
    </row>
    <row r="197" spans="2:7" x14ac:dyDescent="0.25">
      <c r="B197" s="63"/>
      <c r="C197" s="63"/>
      <c r="D197" s="63"/>
      <c r="E197" s="63"/>
      <c r="F197" s="63"/>
      <c r="G197" s="63"/>
    </row>
    <row r="198" spans="2:7" x14ac:dyDescent="0.25">
      <c r="B198" s="63"/>
      <c r="C198" s="63"/>
      <c r="D198" s="63"/>
      <c r="E198" s="63"/>
      <c r="F198" s="63"/>
      <c r="G198" s="63"/>
    </row>
    <row r="199" spans="2:7" x14ac:dyDescent="0.25">
      <c r="B199" s="63"/>
      <c r="C199" s="63"/>
      <c r="D199" s="63"/>
      <c r="E199" s="63"/>
      <c r="F199" s="63"/>
      <c r="G199" s="63"/>
    </row>
    <row r="200" spans="2:7" x14ac:dyDescent="0.25">
      <c r="B200" s="63"/>
      <c r="C200" s="63"/>
      <c r="D200" s="63"/>
      <c r="E200" s="63"/>
      <c r="F200" s="63"/>
      <c r="G200" s="63"/>
    </row>
    <row r="201" spans="2:7" x14ac:dyDescent="0.25">
      <c r="B201" s="63"/>
      <c r="C201" s="63"/>
      <c r="D201" s="63"/>
      <c r="E201" s="63"/>
      <c r="F201" s="63"/>
      <c r="G201" s="63"/>
    </row>
    <row r="202" spans="2:7" x14ac:dyDescent="0.25">
      <c r="B202" s="63"/>
      <c r="C202" s="63"/>
      <c r="D202" s="63"/>
      <c r="E202" s="63"/>
      <c r="F202" s="63"/>
      <c r="G202" s="63"/>
    </row>
    <row r="203" spans="2:7" x14ac:dyDescent="0.25">
      <c r="B203" s="63"/>
      <c r="C203" s="63"/>
      <c r="D203" s="63"/>
      <c r="E203" s="63"/>
      <c r="F203" s="63"/>
      <c r="G203" s="63"/>
    </row>
    <row r="204" spans="2:7" x14ac:dyDescent="0.25">
      <c r="B204" s="63"/>
      <c r="C204" s="63"/>
      <c r="D204" s="63"/>
      <c r="E204" s="63"/>
      <c r="F204" s="63"/>
      <c r="G204" s="63"/>
    </row>
    <row r="205" spans="2:7" x14ac:dyDescent="0.25">
      <c r="B205" s="63"/>
      <c r="C205" s="63"/>
      <c r="D205" s="63"/>
      <c r="E205" s="63"/>
      <c r="F205" s="63"/>
      <c r="G205" s="63"/>
    </row>
    <row r="206" spans="2:7" x14ac:dyDescent="0.25">
      <c r="B206" s="63"/>
      <c r="C206" s="63"/>
      <c r="D206" s="63"/>
      <c r="E206" s="63"/>
      <c r="F206" s="63"/>
      <c r="G206" s="63"/>
    </row>
    <row r="207" spans="2:7" x14ac:dyDescent="0.25">
      <c r="B207" s="63"/>
      <c r="C207" s="63"/>
      <c r="D207" s="63"/>
      <c r="E207" s="63"/>
      <c r="F207" s="63"/>
      <c r="G207" s="63"/>
    </row>
    <row r="208" spans="2:7" x14ac:dyDescent="0.25">
      <c r="B208" s="63"/>
      <c r="C208" s="63"/>
      <c r="D208" s="63"/>
      <c r="E208" s="63"/>
      <c r="F208" s="63"/>
      <c r="G208" s="63"/>
    </row>
    <row r="209" spans="2:7" x14ac:dyDescent="0.25">
      <c r="B209" s="63"/>
      <c r="C209" s="63"/>
      <c r="D209" s="63"/>
      <c r="E209" s="63"/>
      <c r="F209" s="63"/>
      <c r="G209" s="63"/>
    </row>
    <row r="210" spans="2:7" x14ac:dyDescent="0.25">
      <c r="B210" s="63"/>
      <c r="C210" s="63"/>
      <c r="D210" s="63"/>
      <c r="E210" s="63"/>
      <c r="F210" s="63"/>
      <c r="G210" s="63"/>
    </row>
    <row r="211" spans="2:7" x14ac:dyDescent="0.25">
      <c r="B211" s="63"/>
      <c r="C211" s="63"/>
      <c r="D211" s="63"/>
      <c r="E211" s="63"/>
      <c r="F211" s="63"/>
      <c r="G211" s="63"/>
    </row>
    <row r="212" spans="2:7" x14ac:dyDescent="0.25">
      <c r="B212" s="63"/>
      <c r="C212" s="63"/>
      <c r="D212" s="63"/>
      <c r="E212" s="63"/>
      <c r="F212" s="63"/>
      <c r="G212" s="63"/>
    </row>
    <row r="213" spans="2:7" x14ac:dyDescent="0.25">
      <c r="B213" s="63"/>
      <c r="C213" s="63"/>
      <c r="D213" s="63"/>
      <c r="E213" s="63"/>
      <c r="F213" s="63"/>
      <c r="G213" s="63"/>
    </row>
    <row r="214" spans="2:7" x14ac:dyDescent="0.25">
      <c r="B214" s="63"/>
      <c r="C214" s="63"/>
      <c r="D214" s="63"/>
      <c r="E214" s="63"/>
      <c r="F214" s="63"/>
      <c r="G214" s="63"/>
    </row>
    <row r="215" spans="2:7" x14ac:dyDescent="0.25">
      <c r="B215" s="63"/>
      <c r="C215" s="63"/>
      <c r="D215" s="63"/>
      <c r="E215" s="63"/>
      <c r="F215" s="63"/>
      <c r="G215" s="63"/>
    </row>
    <row r="216" spans="2:7" x14ac:dyDescent="0.25">
      <c r="B216" s="63"/>
      <c r="C216" s="63"/>
      <c r="D216" s="63"/>
      <c r="E216" s="63"/>
      <c r="F216" s="63"/>
      <c r="G216" s="63"/>
    </row>
    <row r="217" spans="2:7" x14ac:dyDescent="0.25">
      <c r="B217" s="63"/>
      <c r="C217" s="63"/>
      <c r="D217" s="63"/>
      <c r="E217" s="63"/>
      <c r="F217" s="63"/>
      <c r="G217" s="63"/>
    </row>
    <row r="218" spans="2:7" x14ac:dyDescent="0.25">
      <c r="B218" s="63"/>
      <c r="C218" s="63"/>
      <c r="D218" s="63"/>
      <c r="E218" s="63"/>
      <c r="F218" s="63"/>
      <c r="G218" s="63"/>
    </row>
    <row r="219" spans="2:7" x14ac:dyDescent="0.25">
      <c r="B219" s="63"/>
      <c r="C219" s="63"/>
      <c r="D219" s="63"/>
      <c r="E219" s="63"/>
      <c r="F219" s="63"/>
      <c r="G219" s="63"/>
    </row>
    <row r="220" spans="2:7" x14ac:dyDescent="0.25">
      <c r="B220" s="63"/>
      <c r="C220" s="63"/>
      <c r="D220" s="63"/>
      <c r="E220" s="63"/>
      <c r="F220" s="63"/>
      <c r="G220" s="63"/>
    </row>
    <row r="221" spans="2:7" x14ac:dyDescent="0.25">
      <c r="B221" s="63"/>
      <c r="C221" s="63"/>
      <c r="D221" s="63"/>
      <c r="E221" s="63"/>
      <c r="F221" s="63"/>
      <c r="G221" s="63"/>
    </row>
    <row r="222" spans="2:7" x14ac:dyDescent="0.25">
      <c r="B222" s="63"/>
      <c r="C222" s="63"/>
      <c r="D222" s="63"/>
      <c r="E222" s="63"/>
      <c r="F222" s="63"/>
      <c r="G222" s="63"/>
    </row>
    <row r="223" spans="2:7" x14ac:dyDescent="0.25">
      <c r="B223" s="63"/>
      <c r="C223" s="63"/>
      <c r="D223" s="63"/>
      <c r="E223" s="63"/>
      <c r="F223" s="63"/>
      <c r="G223" s="63"/>
    </row>
    <row r="224" spans="2:7" x14ac:dyDescent="0.25">
      <c r="B224" s="63"/>
      <c r="C224" s="63"/>
      <c r="D224" s="63"/>
      <c r="E224" s="63"/>
      <c r="F224" s="63"/>
      <c r="G224" s="63"/>
    </row>
    <row r="225" spans="2:7" x14ac:dyDescent="0.25">
      <c r="B225" s="63"/>
      <c r="C225" s="63"/>
      <c r="D225" s="63"/>
      <c r="E225" s="63"/>
      <c r="F225" s="63"/>
      <c r="G225" s="63"/>
    </row>
    <row r="226" spans="2:7" x14ac:dyDescent="0.25">
      <c r="B226" s="63"/>
      <c r="C226" s="63"/>
      <c r="D226" s="63"/>
      <c r="E226" s="63"/>
      <c r="F226" s="63"/>
      <c r="G226" s="63"/>
    </row>
    <row r="227" spans="2:7" x14ac:dyDescent="0.25">
      <c r="B227" s="63"/>
      <c r="C227" s="63"/>
      <c r="D227" s="63"/>
      <c r="E227" s="63"/>
      <c r="F227" s="63"/>
      <c r="G227" s="63"/>
    </row>
    <row r="228" spans="2:7" x14ac:dyDescent="0.25">
      <c r="B228" s="63"/>
      <c r="C228" s="63"/>
      <c r="D228" s="63"/>
      <c r="E228" s="63"/>
      <c r="F228" s="63"/>
      <c r="G228" s="63"/>
    </row>
    <row r="229" spans="2:7" x14ac:dyDescent="0.25">
      <c r="B229" s="63"/>
      <c r="C229" s="63"/>
      <c r="D229" s="63"/>
      <c r="E229" s="63"/>
      <c r="F229" s="63"/>
      <c r="G229" s="63"/>
    </row>
    <row r="230" spans="2:7" x14ac:dyDescent="0.25">
      <c r="B230" s="63"/>
      <c r="C230" s="63"/>
      <c r="D230" s="63"/>
      <c r="E230" s="63"/>
      <c r="F230" s="63"/>
      <c r="G230" s="63"/>
    </row>
    <row r="231" spans="2:7" x14ac:dyDescent="0.25">
      <c r="B231" s="63"/>
      <c r="C231" s="63"/>
      <c r="D231" s="63"/>
      <c r="E231" s="63"/>
      <c r="F231" s="63"/>
      <c r="G231" s="63"/>
    </row>
    <row r="232" spans="2:7" x14ac:dyDescent="0.25">
      <c r="B232" s="63"/>
      <c r="C232" s="63"/>
      <c r="D232" s="63"/>
      <c r="E232" s="63"/>
      <c r="F232" s="63"/>
      <c r="G232" s="63"/>
    </row>
    <row r="233" spans="2:7" x14ac:dyDescent="0.25">
      <c r="B233" s="63"/>
      <c r="C233" s="63"/>
      <c r="D233" s="63"/>
      <c r="E233" s="63"/>
      <c r="F233" s="63"/>
      <c r="G233" s="63"/>
    </row>
    <row r="234" spans="2:7" x14ac:dyDescent="0.25">
      <c r="B234" s="63"/>
      <c r="C234" s="63"/>
      <c r="D234" s="63"/>
      <c r="E234" s="63"/>
      <c r="F234" s="63"/>
      <c r="G234" s="63"/>
    </row>
    <row r="235" spans="2:7" x14ac:dyDescent="0.25">
      <c r="B235" s="63"/>
      <c r="C235" s="63"/>
      <c r="D235" s="63"/>
      <c r="E235" s="63"/>
      <c r="F235" s="63"/>
      <c r="G235" s="63"/>
    </row>
    <row r="236" spans="2:7" x14ac:dyDescent="0.25">
      <c r="B236" s="63"/>
      <c r="C236" s="63"/>
      <c r="D236" s="63"/>
      <c r="E236" s="63"/>
      <c r="F236" s="63"/>
      <c r="G236" s="63"/>
    </row>
    <row r="237" spans="2:7" x14ac:dyDescent="0.25">
      <c r="B237" s="63"/>
      <c r="C237" s="63"/>
      <c r="D237" s="63"/>
      <c r="E237" s="63"/>
      <c r="F237" s="63"/>
      <c r="G237" s="63"/>
    </row>
    <row r="238" spans="2:7" x14ac:dyDescent="0.25">
      <c r="B238" s="63"/>
      <c r="C238" s="63"/>
      <c r="D238" s="63"/>
      <c r="E238" s="63"/>
      <c r="F238" s="63"/>
      <c r="G238" s="63"/>
    </row>
    <row r="239" spans="2:7" x14ac:dyDescent="0.25">
      <c r="B239" s="63"/>
      <c r="C239" s="63"/>
      <c r="D239" s="63"/>
      <c r="E239" s="63"/>
      <c r="F239" s="63"/>
      <c r="G239" s="63"/>
    </row>
    <row r="240" spans="2:7" x14ac:dyDescent="0.25">
      <c r="B240" s="63"/>
      <c r="C240" s="63"/>
      <c r="D240" s="63"/>
      <c r="E240" s="63"/>
      <c r="F240" s="63"/>
      <c r="G240" s="63"/>
    </row>
    <row r="241" spans="2:7" x14ac:dyDescent="0.25">
      <c r="B241" s="63"/>
      <c r="C241" s="63"/>
      <c r="D241" s="63"/>
      <c r="E241" s="63"/>
      <c r="F241" s="63"/>
      <c r="G241" s="63"/>
    </row>
    <row r="242" spans="2:7" x14ac:dyDescent="0.25">
      <c r="B242" s="63"/>
      <c r="C242" s="63"/>
      <c r="D242" s="63"/>
      <c r="E242" s="63"/>
      <c r="F242" s="63"/>
      <c r="G242" s="63"/>
    </row>
    <row r="243" spans="2:7" x14ac:dyDescent="0.25">
      <c r="B243" s="63"/>
      <c r="C243" s="63"/>
      <c r="D243" s="63"/>
      <c r="E243" s="63"/>
      <c r="F243" s="63"/>
      <c r="G243" s="63"/>
    </row>
    <row r="244" spans="2:7" x14ac:dyDescent="0.25">
      <c r="B244" s="63"/>
      <c r="C244" s="63"/>
      <c r="D244" s="63"/>
      <c r="E244" s="63"/>
      <c r="F244" s="63"/>
      <c r="G244" s="63"/>
    </row>
    <row r="245" spans="2:7" x14ac:dyDescent="0.25">
      <c r="B245" s="63"/>
      <c r="C245" s="63"/>
      <c r="D245" s="63"/>
      <c r="E245" s="63"/>
      <c r="F245" s="63"/>
      <c r="G245" s="63"/>
    </row>
    <row r="246" spans="2:7" x14ac:dyDescent="0.25">
      <c r="B246" s="63"/>
      <c r="C246" s="63"/>
      <c r="D246" s="63"/>
      <c r="E246" s="63"/>
      <c r="F246" s="63"/>
      <c r="G246" s="63"/>
    </row>
    <row r="247" spans="2:7" x14ac:dyDescent="0.25">
      <c r="B247" s="63"/>
      <c r="C247" s="63"/>
      <c r="D247" s="63"/>
      <c r="E247" s="63"/>
      <c r="F247" s="63"/>
      <c r="G247" s="63"/>
    </row>
    <row r="248" spans="2:7" x14ac:dyDescent="0.25">
      <c r="B248" s="63"/>
      <c r="C248" s="63"/>
      <c r="D248" s="63"/>
      <c r="E248" s="63"/>
      <c r="F248" s="63"/>
      <c r="G248" s="63"/>
    </row>
    <row r="249" spans="2:7" x14ac:dyDescent="0.25">
      <c r="B249" s="63"/>
      <c r="C249" s="63"/>
      <c r="D249" s="63"/>
      <c r="E249" s="63"/>
      <c r="F249" s="63"/>
      <c r="G249" s="63"/>
    </row>
    <row r="250" spans="2:7" x14ac:dyDescent="0.25">
      <c r="B250" s="63"/>
      <c r="C250" s="63"/>
      <c r="D250" s="63"/>
      <c r="E250" s="63"/>
      <c r="F250" s="63"/>
      <c r="G250" s="63"/>
    </row>
    <row r="251" spans="2:7" x14ac:dyDescent="0.25">
      <c r="B251" s="63"/>
      <c r="C251" s="63"/>
      <c r="D251" s="63"/>
      <c r="E251" s="63"/>
      <c r="F251" s="63"/>
      <c r="G251" s="63"/>
    </row>
    <row r="252" spans="2:7" x14ac:dyDescent="0.25">
      <c r="B252" s="63"/>
      <c r="C252" s="63"/>
      <c r="D252" s="63"/>
      <c r="E252" s="63"/>
      <c r="F252" s="63"/>
      <c r="G252" s="63"/>
    </row>
    <row r="253" spans="2:7" x14ac:dyDescent="0.25">
      <c r="B253" s="63"/>
      <c r="C253" s="63"/>
      <c r="D253" s="63"/>
      <c r="E253" s="63"/>
      <c r="F253" s="63"/>
      <c r="G253" s="63"/>
    </row>
    <row r="254" spans="2:7" x14ac:dyDescent="0.25">
      <c r="B254" s="63"/>
      <c r="C254" s="63"/>
      <c r="D254" s="63"/>
      <c r="E254" s="63"/>
      <c r="F254" s="63"/>
      <c r="G254" s="63"/>
    </row>
    <row r="255" spans="2:7" x14ac:dyDescent="0.25">
      <c r="B255" s="63"/>
      <c r="C255" s="63"/>
      <c r="D255" s="63"/>
      <c r="E255" s="63"/>
      <c r="F255" s="63"/>
      <c r="G255" s="63"/>
    </row>
    <row r="256" spans="2:7" x14ac:dyDescent="0.25">
      <c r="B256" s="63"/>
      <c r="C256" s="63"/>
      <c r="D256" s="63"/>
      <c r="E256" s="63"/>
      <c r="F256" s="63"/>
      <c r="G256" s="63"/>
    </row>
    <row r="257" spans="2:7" x14ac:dyDescent="0.25">
      <c r="B257" s="63"/>
      <c r="C257" s="63"/>
      <c r="D257" s="63"/>
      <c r="E257" s="63"/>
      <c r="F257" s="63"/>
      <c r="G257" s="63"/>
    </row>
    <row r="258" spans="2:7" x14ac:dyDescent="0.25">
      <c r="B258" s="63"/>
      <c r="C258" s="63"/>
      <c r="D258" s="63"/>
      <c r="E258" s="63"/>
      <c r="F258" s="63"/>
      <c r="G258" s="63"/>
    </row>
    <row r="259" spans="2:7" x14ac:dyDescent="0.25">
      <c r="B259" s="63"/>
      <c r="C259" s="63"/>
      <c r="D259" s="63"/>
      <c r="E259" s="63"/>
      <c r="F259" s="63"/>
      <c r="G259" s="63"/>
    </row>
    <row r="260" spans="2:7" x14ac:dyDescent="0.25">
      <c r="B260" s="63"/>
      <c r="C260" s="63"/>
      <c r="D260" s="63"/>
      <c r="E260" s="63"/>
      <c r="F260" s="63"/>
      <c r="G260" s="63"/>
    </row>
    <row r="261" spans="2:7" x14ac:dyDescent="0.25">
      <c r="B261" s="63"/>
      <c r="C261" s="63"/>
      <c r="D261" s="63"/>
      <c r="E261" s="63"/>
      <c r="F261" s="63"/>
      <c r="G261" s="63"/>
    </row>
    <row r="262" spans="2:7" x14ac:dyDescent="0.25">
      <c r="B262" s="63"/>
      <c r="C262" s="63"/>
      <c r="D262" s="63"/>
      <c r="E262" s="63"/>
      <c r="F262" s="63"/>
      <c r="G262" s="63"/>
    </row>
    <row r="263" spans="2:7" x14ac:dyDescent="0.25">
      <c r="B263" s="63"/>
      <c r="C263" s="63"/>
      <c r="D263" s="63"/>
      <c r="E263" s="63"/>
      <c r="F263" s="63"/>
      <c r="G263" s="63"/>
    </row>
    <row r="264" spans="2:7" x14ac:dyDescent="0.25">
      <c r="B264" s="63"/>
      <c r="C264" s="63"/>
      <c r="D264" s="63"/>
      <c r="E264" s="63"/>
      <c r="F264" s="63"/>
      <c r="G264" s="63"/>
    </row>
    <row r="265" spans="2:7" x14ac:dyDescent="0.25">
      <c r="B265" s="63"/>
      <c r="C265" s="63"/>
      <c r="D265" s="63"/>
      <c r="E265" s="63"/>
      <c r="F265" s="63"/>
      <c r="G265" s="63"/>
    </row>
    <row r="266" spans="2:7" x14ac:dyDescent="0.25">
      <c r="B266" s="63"/>
      <c r="C266" s="63"/>
      <c r="D266" s="63"/>
      <c r="E266" s="63"/>
      <c r="F266" s="63"/>
      <c r="G266" s="63"/>
    </row>
    <row r="267" spans="2:7" x14ac:dyDescent="0.25">
      <c r="B267" s="63"/>
      <c r="C267" s="63"/>
      <c r="D267" s="63"/>
      <c r="E267" s="63"/>
      <c r="F267" s="63"/>
      <c r="G267" s="63"/>
    </row>
    <row r="268" spans="2:7" x14ac:dyDescent="0.25">
      <c r="B268" s="63"/>
      <c r="C268" s="63"/>
      <c r="D268" s="63"/>
      <c r="E268" s="63"/>
      <c r="F268" s="63"/>
      <c r="G268" s="63"/>
    </row>
    <row r="269" spans="2:7" x14ac:dyDescent="0.25">
      <c r="B269" s="63"/>
      <c r="C269" s="63"/>
      <c r="D269" s="63"/>
      <c r="E269" s="63"/>
      <c r="F269" s="63"/>
      <c r="G269" s="63"/>
    </row>
    <row r="270" spans="2:7" x14ac:dyDescent="0.25">
      <c r="B270" s="63"/>
      <c r="C270" s="63"/>
      <c r="D270" s="63"/>
      <c r="E270" s="63"/>
      <c r="F270" s="63"/>
      <c r="G270" s="63"/>
    </row>
    <row r="271" spans="2:7" x14ac:dyDescent="0.25">
      <c r="B271" s="63"/>
      <c r="C271" s="63"/>
      <c r="D271" s="63"/>
      <c r="E271" s="63"/>
      <c r="F271" s="63"/>
      <c r="G271" s="63"/>
    </row>
    <row r="272" spans="2:7" x14ac:dyDescent="0.25">
      <c r="B272" s="63"/>
      <c r="C272" s="63"/>
      <c r="D272" s="63"/>
      <c r="E272" s="63"/>
      <c r="F272" s="63"/>
      <c r="G272" s="63"/>
    </row>
    <row r="273" spans="2:7" x14ac:dyDescent="0.25">
      <c r="B273" s="63"/>
      <c r="C273" s="63"/>
      <c r="D273" s="63"/>
      <c r="E273" s="63"/>
      <c r="F273" s="63"/>
      <c r="G273" s="63"/>
    </row>
    <row r="274" spans="2:7" x14ac:dyDescent="0.25">
      <c r="B274" s="63"/>
      <c r="C274" s="63"/>
      <c r="D274" s="63"/>
      <c r="E274" s="63"/>
      <c r="F274" s="63"/>
      <c r="G274" s="63"/>
    </row>
    <row r="275" spans="2:7" x14ac:dyDescent="0.25">
      <c r="B275" s="63"/>
      <c r="C275" s="63"/>
      <c r="D275" s="63"/>
      <c r="E275" s="63"/>
      <c r="F275" s="63"/>
      <c r="G275" s="63"/>
    </row>
    <row r="276" spans="2:7" x14ac:dyDescent="0.25">
      <c r="B276" s="63"/>
      <c r="C276" s="63"/>
      <c r="D276" s="63"/>
      <c r="E276" s="63"/>
      <c r="F276" s="63"/>
      <c r="G276" s="63"/>
    </row>
    <row r="277" spans="2:7" x14ac:dyDescent="0.25">
      <c r="B277" s="63"/>
      <c r="C277" s="63"/>
      <c r="D277" s="63"/>
      <c r="E277" s="63"/>
      <c r="F277" s="63"/>
      <c r="G277" s="63"/>
    </row>
    <row r="278" spans="2:7" x14ac:dyDescent="0.25">
      <c r="B278" s="63"/>
      <c r="C278" s="63"/>
      <c r="D278" s="63"/>
      <c r="E278" s="63"/>
      <c r="F278" s="63"/>
      <c r="G278" s="63"/>
    </row>
    <row r="279" spans="2:7" x14ac:dyDescent="0.25">
      <c r="B279" s="63"/>
      <c r="C279" s="63"/>
      <c r="D279" s="63"/>
      <c r="E279" s="63"/>
      <c r="F279" s="63"/>
      <c r="G279" s="63"/>
    </row>
    <row r="280" spans="2:7" x14ac:dyDescent="0.25">
      <c r="B280" s="63"/>
      <c r="C280" s="63"/>
      <c r="D280" s="63"/>
      <c r="E280" s="63"/>
      <c r="F280" s="63"/>
      <c r="G280" s="63"/>
    </row>
    <row r="281" spans="2:7" x14ac:dyDescent="0.25">
      <c r="B281" s="63"/>
      <c r="C281" s="63"/>
      <c r="D281" s="63"/>
      <c r="E281" s="63"/>
      <c r="F281" s="63"/>
      <c r="G281" s="63"/>
    </row>
    <row r="282" spans="2:7" x14ac:dyDescent="0.25">
      <c r="B282" s="63"/>
      <c r="C282" s="63"/>
      <c r="D282" s="63"/>
      <c r="E282" s="63"/>
      <c r="F282" s="63"/>
      <c r="G282" s="63"/>
    </row>
    <row r="283" spans="2:7" x14ac:dyDescent="0.25">
      <c r="B283" s="63"/>
      <c r="C283" s="63"/>
      <c r="D283" s="63"/>
      <c r="E283" s="63"/>
      <c r="F283" s="63"/>
      <c r="G283" s="63"/>
    </row>
    <row r="284" spans="2:7" x14ac:dyDescent="0.25">
      <c r="B284" s="63"/>
      <c r="C284" s="63"/>
      <c r="D284" s="63"/>
      <c r="E284" s="63"/>
      <c r="F284" s="63"/>
      <c r="G284" s="63"/>
    </row>
    <row r="285" spans="2:7" x14ac:dyDescent="0.25">
      <c r="B285" s="63"/>
      <c r="C285" s="63"/>
      <c r="D285" s="63"/>
      <c r="E285" s="63"/>
      <c r="F285" s="63"/>
      <c r="G285" s="63"/>
    </row>
    <row r="286" spans="2:7" x14ac:dyDescent="0.25">
      <c r="B286" s="63"/>
      <c r="C286" s="63"/>
      <c r="D286" s="63"/>
      <c r="E286" s="63"/>
      <c r="F286" s="63"/>
      <c r="G286" s="63"/>
    </row>
    <row r="287" spans="2:7" x14ac:dyDescent="0.25">
      <c r="B287" s="63"/>
      <c r="C287" s="63"/>
      <c r="D287" s="63"/>
      <c r="E287" s="63"/>
      <c r="F287" s="63"/>
      <c r="G287" s="63"/>
    </row>
    <row r="288" spans="2:7" x14ac:dyDescent="0.25">
      <c r="B288" s="63"/>
      <c r="C288" s="63"/>
      <c r="D288" s="63"/>
      <c r="E288" s="63"/>
      <c r="F288" s="63"/>
      <c r="G288" s="63"/>
    </row>
    <row r="289" spans="2:7" x14ac:dyDescent="0.25">
      <c r="B289" s="63"/>
      <c r="C289" s="63"/>
      <c r="D289" s="63"/>
      <c r="E289" s="63"/>
      <c r="F289" s="63"/>
      <c r="G289" s="63"/>
    </row>
    <row r="290" spans="2:7" x14ac:dyDescent="0.25">
      <c r="B290" s="63"/>
      <c r="C290" s="63"/>
      <c r="D290" s="63"/>
      <c r="E290" s="63"/>
      <c r="F290" s="63"/>
      <c r="G290" s="63"/>
    </row>
    <row r="291" spans="2:7" x14ac:dyDescent="0.25">
      <c r="B291" s="63"/>
      <c r="C291" s="63"/>
      <c r="D291" s="63"/>
      <c r="E291" s="63"/>
      <c r="F291" s="63"/>
      <c r="G291" s="63"/>
    </row>
    <row r="292" spans="2:7" x14ac:dyDescent="0.25">
      <c r="B292" s="63"/>
      <c r="C292" s="63"/>
      <c r="D292" s="63"/>
      <c r="E292" s="63"/>
      <c r="F292" s="63"/>
      <c r="G292" s="63"/>
    </row>
    <row r="293" spans="2:7" x14ac:dyDescent="0.25">
      <c r="B293" s="63"/>
      <c r="C293" s="63"/>
      <c r="D293" s="63"/>
      <c r="E293" s="63"/>
      <c r="F293" s="63"/>
      <c r="G293" s="63"/>
    </row>
    <row r="294" spans="2:7" x14ac:dyDescent="0.25">
      <c r="B294" s="63"/>
      <c r="C294" s="63"/>
      <c r="D294" s="63"/>
      <c r="E294" s="63"/>
      <c r="F294" s="63"/>
      <c r="G294" s="63"/>
    </row>
    <row r="295" spans="2:7" x14ac:dyDescent="0.25">
      <c r="B295" s="63"/>
      <c r="C295" s="63"/>
      <c r="D295" s="63"/>
      <c r="E295" s="63"/>
      <c r="F295" s="63"/>
      <c r="G295" s="63"/>
    </row>
    <row r="296" spans="2:7" x14ac:dyDescent="0.25">
      <c r="B296" s="63"/>
      <c r="C296" s="63"/>
      <c r="D296" s="63"/>
      <c r="E296" s="63"/>
      <c r="F296" s="63"/>
      <c r="G296" s="63"/>
    </row>
    <row r="297" spans="2:7" x14ac:dyDescent="0.25">
      <c r="B297" s="63"/>
      <c r="C297" s="63"/>
      <c r="D297" s="63"/>
      <c r="E297" s="63"/>
      <c r="F297" s="63"/>
      <c r="G297" s="63"/>
    </row>
    <row r="298" spans="2:7" x14ac:dyDescent="0.25">
      <c r="B298" s="63"/>
      <c r="C298" s="63"/>
      <c r="D298" s="63"/>
      <c r="E298" s="63"/>
      <c r="F298" s="63"/>
      <c r="G298" s="63"/>
    </row>
    <row r="299" spans="2:7" x14ac:dyDescent="0.25">
      <c r="B299" s="63"/>
      <c r="C299" s="63"/>
      <c r="D299" s="63"/>
      <c r="E299" s="63"/>
      <c r="F299" s="63"/>
      <c r="G299" s="63"/>
    </row>
    <row r="300" spans="2:7" x14ac:dyDescent="0.25">
      <c r="B300" s="63"/>
      <c r="C300" s="63"/>
      <c r="D300" s="63"/>
      <c r="E300" s="63"/>
      <c r="F300" s="63"/>
      <c r="G300" s="63"/>
    </row>
    <row r="301" spans="2:7" x14ac:dyDescent="0.25">
      <c r="B301" s="63"/>
      <c r="C301" s="63"/>
      <c r="D301" s="63"/>
      <c r="E301" s="63"/>
      <c r="F301" s="63"/>
      <c r="G301" s="63"/>
    </row>
    <row r="302" spans="2:7" x14ac:dyDescent="0.25">
      <c r="B302" s="63"/>
      <c r="C302" s="63"/>
      <c r="D302" s="63"/>
      <c r="E302" s="63"/>
      <c r="F302" s="63"/>
      <c r="G302" s="63"/>
    </row>
    <row r="303" spans="2:7" x14ac:dyDescent="0.25">
      <c r="B303" s="63"/>
      <c r="C303" s="63"/>
      <c r="D303" s="63"/>
      <c r="E303" s="63"/>
      <c r="F303" s="63"/>
      <c r="G303" s="63"/>
    </row>
    <row r="304" spans="2:7" x14ac:dyDescent="0.25">
      <c r="B304" s="63"/>
      <c r="C304" s="63"/>
      <c r="D304" s="63"/>
      <c r="E304" s="63"/>
      <c r="F304" s="63"/>
      <c r="G304" s="63"/>
    </row>
    <row r="305" spans="2:7" x14ac:dyDescent="0.25">
      <c r="B305" s="63"/>
      <c r="C305" s="63"/>
      <c r="D305" s="63"/>
      <c r="E305" s="63"/>
      <c r="F305" s="63"/>
      <c r="G305" s="63"/>
    </row>
    <row r="306" spans="2:7" x14ac:dyDescent="0.25">
      <c r="B306" s="63"/>
      <c r="C306" s="63"/>
      <c r="D306" s="63"/>
      <c r="E306" s="63"/>
      <c r="F306" s="63"/>
      <c r="G306" s="63"/>
    </row>
    <row r="307" spans="2:7" x14ac:dyDescent="0.25">
      <c r="B307" s="63"/>
      <c r="C307" s="63"/>
      <c r="D307" s="63"/>
      <c r="E307" s="63"/>
      <c r="F307" s="63"/>
      <c r="G307" s="63"/>
    </row>
    <row r="308" spans="2:7" x14ac:dyDescent="0.25">
      <c r="B308" s="63"/>
      <c r="C308" s="63"/>
      <c r="D308" s="63"/>
      <c r="E308" s="63"/>
      <c r="F308" s="63"/>
      <c r="G308" s="63"/>
    </row>
    <row r="309" spans="2:7" x14ac:dyDescent="0.25">
      <c r="B309" s="63"/>
      <c r="C309" s="63"/>
      <c r="D309" s="63"/>
      <c r="E309" s="63"/>
      <c r="F309" s="63"/>
      <c r="G309" s="63"/>
    </row>
    <row r="310" spans="2:7" x14ac:dyDescent="0.25">
      <c r="B310" s="63"/>
      <c r="C310" s="63"/>
      <c r="D310" s="63"/>
      <c r="E310" s="63"/>
      <c r="F310" s="63"/>
      <c r="G310" s="63"/>
    </row>
    <row r="311" spans="2:7" x14ac:dyDescent="0.25">
      <c r="B311" s="63"/>
      <c r="C311" s="63"/>
      <c r="D311" s="63"/>
      <c r="E311" s="63"/>
      <c r="F311" s="63"/>
      <c r="G311" s="63"/>
    </row>
    <row r="312" spans="2:7" x14ac:dyDescent="0.25">
      <c r="B312" s="63"/>
      <c r="C312" s="63"/>
      <c r="D312" s="63"/>
      <c r="E312" s="63"/>
      <c r="F312" s="63"/>
      <c r="G312" s="63"/>
    </row>
    <row r="313" spans="2:7" x14ac:dyDescent="0.25">
      <c r="B313" s="63"/>
      <c r="C313" s="63"/>
      <c r="D313" s="63"/>
      <c r="E313" s="63"/>
      <c r="F313" s="63"/>
      <c r="G313" s="63"/>
    </row>
    <row r="314" spans="2:7" x14ac:dyDescent="0.25">
      <c r="B314" s="63"/>
      <c r="C314" s="63"/>
      <c r="D314" s="63"/>
      <c r="E314" s="63"/>
      <c r="F314" s="63"/>
      <c r="G314" s="63"/>
    </row>
    <row r="315" spans="2:7" x14ac:dyDescent="0.25">
      <c r="B315" s="63"/>
      <c r="C315" s="63"/>
      <c r="D315" s="63"/>
      <c r="E315" s="63"/>
      <c r="F315" s="63"/>
      <c r="G315" s="63"/>
    </row>
    <row r="316" spans="2:7" x14ac:dyDescent="0.25">
      <c r="B316" s="63"/>
      <c r="C316" s="63"/>
      <c r="D316" s="63"/>
      <c r="E316" s="63"/>
      <c r="F316" s="63"/>
      <c r="G316" s="63"/>
    </row>
    <row r="317" spans="2:7" x14ac:dyDescent="0.25">
      <c r="B317" s="63"/>
      <c r="C317" s="63"/>
      <c r="D317" s="63"/>
      <c r="E317" s="63"/>
      <c r="F317" s="63"/>
      <c r="G317" s="63"/>
    </row>
    <row r="318" spans="2:7" x14ac:dyDescent="0.25">
      <c r="B318" s="63"/>
      <c r="C318" s="63"/>
      <c r="D318" s="63"/>
      <c r="E318" s="63"/>
      <c r="F318" s="63"/>
      <c r="G318" s="63"/>
    </row>
    <row r="319" spans="2:7" x14ac:dyDescent="0.25">
      <c r="B319" s="63"/>
      <c r="C319" s="63"/>
      <c r="D319" s="63"/>
      <c r="E319" s="63"/>
      <c r="F319" s="63"/>
      <c r="G319" s="63"/>
    </row>
    <row r="320" spans="2:7" x14ac:dyDescent="0.25">
      <c r="B320" s="63"/>
      <c r="C320" s="63"/>
      <c r="D320" s="63"/>
      <c r="E320" s="63"/>
      <c r="F320" s="63"/>
      <c r="G320" s="63"/>
    </row>
    <row r="321" spans="2:7" x14ac:dyDescent="0.25">
      <c r="B321" s="63"/>
      <c r="C321" s="63"/>
      <c r="D321" s="63"/>
      <c r="E321" s="63"/>
      <c r="F321" s="63"/>
      <c r="G321" s="63"/>
    </row>
    <row r="322" spans="2:7" x14ac:dyDescent="0.25">
      <c r="B322" s="63"/>
      <c r="C322" s="63"/>
      <c r="D322" s="63"/>
      <c r="E322" s="63"/>
      <c r="F322" s="63"/>
      <c r="G322" s="63"/>
    </row>
    <row r="323" spans="2:7" x14ac:dyDescent="0.25">
      <c r="B323" s="63"/>
      <c r="C323" s="63"/>
      <c r="D323" s="63"/>
      <c r="E323" s="63"/>
      <c r="F323" s="63"/>
      <c r="G323" s="63"/>
    </row>
    <row r="324" spans="2:7" x14ac:dyDescent="0.25">
      <c r="B324" s="63"/>
      <c r="C324" s="63"/>
      <c r="D324" s="63"/>
      <c r="E324" s="63"/>
      <c r="F324" s="63"/>
      <c r="G324" s="63"/>
    </row>
    <row r="325" spans="2:7" x14ac:dyDescent="0.25">
      <c r="B325" s="63"/>
      <c r="C325" s="63"/>
      <c r="D325" s="63"/>
      <c r="E325" s="63"/>
      <c r="F325" s="63"/>
      <c r="G325" s="63"/>
    </row>
    <row r="326" spans="2:7" x14ac:dyDescent="0.25">
      <c r="B326" s="63"/>
      <c r="C326" s="63"/>
      <c r="D326" s="63"/>
      <c r="E326" s="63"/>
      <c r="F326" s="63"/>
      <c r="G326" s="63"/>
    </row>
    <row r="327" spans="2:7" x14ac:dyDescent="0.25">
      <c r="B327" s="63"/>
      <c r="C327" s="63"/>
      <c r="D327" s="63"/>
      <c r="E327" s="63"/>
      <c r="F327" s="63"/>
      <c r="G327" s="63"/>
    </row>
    <row r="328" spans="2:7" x14ac:dyDescent="0.25">
      <c r="B328" s="63"/>
      <c r="C328" s="63"/>
      <c r="D328" s="63"/>
      <c r="E328" s="63"/>
      <c r="F328" s="63"/>
      <c r="G328" s="63"/>
    </row>
    <row r="329" spans="2:7" x14ac:dyDescent="0.25">
      <c r="B329" s="63"/>
      <c r="C329" s="63"/>
      <c r="D329" s="63"/>
      <c r="E329" s="63"/>
      <c r="F329" s="63"/>
      <c r="G329" s="63"/>
    </row>
    <row r="330" spans="2:7" x14ac:dyDescent="0.25">
      <c r="B330" s="63"/>
      <c r="C330" s="63"/>
      <c r="D330" s="63"/>
      <c r="E330" s="63"/>
      <c r="F330" s="63"/>
      <c r="G330" s="63"/>
    </row>
    <row r="331" spans="2:7" x14ac:dyDescent="0.25">
      <c r="B331" s="63"/>
      <c r="C331" s="63"/>
      <c r="D331" s="63"/>
      <c r="E331" s="63"/>
      <c r="F331" s="63"/>
      <c r="G331" s="63"/>
    </row>
    <row r="332" spans="2:7" x14ac:dyDescent="0.25">
      <c r="B332" s="63"/>
      <c r="C332" s="63"/>
      <c r="D332" s="63"/>
      <c r="E332" s="63"/>
      <c r="F332" s="63"/>
      <c r="G332" s="63"/>
    </row>
    <row r="333" spans="2:7" x14ac:dyDescent="0.25">
      <c r="B333" s="63"/>
      <c r="C333" s="63"/>
      <c r="D333" s="63"/>
      <c r="E333" s="63"/>
      <c r="F333" s="63"/>
      <c r="G333" s="63"/>
    </row>
    <row r="334" spans="2:7" x14ac:dyDescent="0.25">
      <c r="B334" s="63"/>
      <c r="C334" s="63"/>
      <c r="D334" s="63"/>
      <c r="E334" s="63"/>
      <c r="F334" s="63"/>
      <c r="G334" s="63"/>
    </row>
    <row r="335" spans="2:7" x14ac:dyDescent="0.25">
      <c r="B335" s="63"/>
      <c r="C335" s="63"/>
      <c r="D335" s="63"/>
      <c r="E335" s="63"/>
      <c r="F335" s="63"/>
      <c r="G335" s="63"/>
    </row>
    <row r="336" spans="2:7" x14ac:dyDescent="0.25">
      <c r="B336" s="63"/>
      <c r="C336" s="63"/>
      <c r="D336" s="63"/>
      <c r="E336" s="63"/>
      <c r="F336" s="63"/>
      <c r="G336" s="63"/>
    </row>
    <row r="337" spans="2:7" x14ac:dyDescent="0.25">
      <c r="B337" s="63"/>
      <c r="C337" s="63"/>
      <c r="D337" s="63"/>
      <c r="E337" s="63"/>
      <c r="F337" s="63"/>
      <c r="G337" s="63"/>
    </row>
    <row r="338" spans="2:7" x14ac:dyDescent="0.25">
      <c r="B338" s="63"/>
      <c r="C338" s="63"/>
      <c r="D338" s="63"/>
      <c r="E338" s="63"/>
      <c r="F338" s="63"/>
      <c r="G338" s="63"/>
    </row>
    <row r="339" spans="2:7" x14ac:dyDescent="0.25">
      <c r="B339" s="63"/>
      <c r="C339" s="63"/>
      <c r="D339" s="63"/>
      <c r="E339" s="63"/>
      <c r="F339" s="63"/>
      <c r="G339" s="63"/>
    </row>
    <row r="340" spans="2:7" x14ac:dyDescent="0.25">
      <c r="B340" s="63"/>
      <c r="C340" s="63"/>
      <c r="D340" s="63"/>
      <c r="E340" s="63"/>
      <c r="F340" s="63"/>
      <c r="G340" s="63"/>
    </row>
    <row r="341" spans="2:7" x14ac:dyDescent="0.25">
      <c r="B341" s="63"/>
      <c r="C341" s="63"/>
      <c r="D341" s="63"/>
      <c r="E341" s="63"/>
      <c r="F341" s="63"/>
      <c r="G341" s="63"/>
    </row>
    <row r="342" spans="2:7" x14ac:dyDescent="0.25">
      <c r="B342" s="63"/>
      <c r="C342" s="63"/>
      <c r="D342" s="63"/>
      <c r="E342" s="63"/>
      <c r="F342" s="63"/>
      <c r="G342" s="63"/>
    </row>
    <row r="343" spans="2:7" x14ac:dyDescent="0.25">
      <c r="B343" s="63"/>
      <c r="C343" s="63"/>
      <c r="D343" s="63"/>
      <c r="E343" s="63"/>
      <c r="F343" s="63"/>
      <c r="G343" s="63"/>
    </row>
    <row r="344" spans="2:7" x14ac:dyDescent="0.25">
      <c r="B344" s="63"/>
      <c r="C344" s="63"/>
      <c r="D344" s="63"/>
      <c r="E344" s="63"/>
      <c r="F344" s="63"/>
      <c r="G344" s="63"/>
    </row>
    <row r="345" spans="2:7" x14ac:dyDescent="0.25">
      <c r="B345" s="63"/>
      <c r="C345" s="63"/>
      <c r="D345" s="63"/>
      <c r="E345" s="63"/>
      <c r="F345" s="63"/>
      <c r="G345" s="63"/>
    </row>
    <row r="346" spans="2:7" x14ac:dyDescent="0.25">
      <c r="B346" s="63"/>
      <c r="C346" s="63"/>
      <c r="D346" s="63"/>
      <c r="E346" s="63"/>
      <c r="F346" s="63"/>
      <c r="G346" s="63"/>
    </row>
    <row r="347" spans="2:7" x14ac:dyDescent="0.25">
      <c r="B347" s="63"/>
      <c r="C347" s="63"/>
      <c r="D347" s="63"/>
      <c r="E347" s="63"/>
      <c r="F347" s="63"/>
      <c r="G347" s="63"/>
    </row>
    <row r="348" spans="2:7" x14ac:dyDescent="0.25">
      <c r="B348" s="63"/>
      <c r="C348" s="63"/>
      <c r="D348" s="63"/>
      <c r="E348" s="63"/>
      <c r="F348" s="63"/>
      <c r="G348" s="63"/>
    </row>
    <row r="349" spans="2:7" x14ac:dyDescent="0.25">
      <c r="B349" s="63"/>
      <c r="C349" s="63"/>
      <c r="D349" s="63"/>
      <c r="E349" s="63"/>
      <c r="F349" s="63"/>
      <c r="G349" s="63"/>
    </row>
    <row r="350" spans="2:7" x14ac:dyDescent="0.25">
      <c r="B350" s="63"/>
      <c r="C350" s="63"/>
      <c r="D350" s="63"/>
      <c r="E350" s="63"/>
      <c r="F350" s="63"/>
      <c r="G350" s="63"/>
    </row>
    <row r="351" spans="2:7" x14ac:dyDescent="0.25">
      <c r="B351" s="63"/>
      <c r="C351" s="63"/>
      <c r="D351" s="63"/>
      <c r="E351" s="63"/>
      <c r="F351" s="63"/>
      <c r="G351" s="63"/>
    </row>
    <row r="352" spans="2:7" x14ac:dyDescent="0.25">
      <c r="B352" s="63"/>
      <c r="C352" s="63"/>
      <c r="D352" s="63"/>
      <c r="E352" s="63"/>
      <c r="F352" s="63"/>
      <c r="G352" s="63"/>
    </row>
    <row r="353" spans="2:7" x14ac:dyDescent="0.25">
      <c r="B353" s="63"/>
      <c r="C353" s="63"/>
      <c r="D353" s="63"/>
      <c r="E353" s="63"/>
      <c r="F353" s="63"/>
      <c r="G353" s="63"/>
    </row>
    <row r="354" spans="2:7" x14ac:dyDescent="0.25">
      <c r="B354" s="63"/>
      <c r="C354" s="63"/>
      <c r="D354" s="63"/>
      <c r="E354" s="63"/>
      <c r="F354" s="63"/>
      <c r="G354" s="63"/>
    </row>
    <row r="355" spans="2:7" x14ac:dyDescent="0.25">
      <c r="B355" s="63"/>
      <c r="C355" s="63"/>
      <c r="D355" s="63"/>
      <c r="E355" s="63"/>
      <c r="F355" s="63"/>
      <c r="G355" s="63"/>
    </row>
    <row r="356" spans="2:7" x14ac:dyDescent="0.25">
      <c r="B356" s="63"/>
      <c r="C356" s="63"/>
      <c r="D356" s="63"/>
      <c r="E356" s="63"/>
      <c r="F356" s="63"/>
      <c r="G356" s="63"/>
    </row>
    <row r="357" spans="2:7" x14ac:dyDescent="0.25">
      <c r="B357" s="63"/>
      <c r="C357" s="63"/>
      <c r="D357" s="63"/>
      <c r="E357" s="63"/>
      <c r="F357" s="63"/>
      <c r="G357" s="63"/>
    </row>
    <row r="358" spans="2:7" x14ac:dyDescent="0.25">
      <c r="B358" s="63"/>
      <c r="C358" s="63"/>
      <c r="D358" s="63"/>
      <c r="E358" s="63"/>
      <c r="F358" s="63"/>
      <c r="G358" s="63"/>
    </row>
    <row r="359" spans="2:7" x14ac:dyDescent="0.25">
      <c r="B359" s="63"/>
      <c r="C359" s="63"/>
      <c r="D359" s="63"/>
      <c r="E359" s="63"/>
      <c r="F359" s="63"/>
      <c r="G359" s="63"/>
    </row>
    <row r="360" spans="2:7" x14ac:dyDescent="0.25">
      <c r="B360" s="63"/>
      <c r="C360" s="63"/>
      <c r="D360" s="63"/>
      <c r="E360" s="63"/>
      <c r="F360" s="63"/>
      <c r="G360" s="63"/>
    </row>
    <row r="361" spans="2:7" x14ac:dyDescent="0.25">
      <c r="B361" s="63"/>
      <c r="C361" s="63"/>
      <c r="D361" s="63"/>
      <c r="E361" s="63"/>
      <c r="F361" s="63"/>
      <c r="G361" s="63"/>
    </row>
    <row r="362" spans="2:7" x14ac:dyDescent="0.25">
      <c r="B362" s="63"/>
      <c r="C362" s="63"/>
      <c r="D362" s="63"/>
      <c r="E362" s="63"/>
      <c r="F362" s="63"/>
      <c r="G362" s="63"/>
    </row>
    <row r="363" spans="2:7" x14ac:dyDescent="0.25">
      <c r="B363" s="63"/>
      <c r="C363" s="63"/>
      <c r="D363" s="63"/>
      <c r="E363" s="63"/>
      <c r="F363" s="63"/>
      <c r="G363" s="63"/>
    </row>
    <row r="364" spans="2:7" x14ac:dyDescent="0.25">
      <c r="B364" s="63"/>
      <c r="C364" s="63"/>
      <c r="D364" s="63"/>
      <c r="E364" s="63"/>
      <c r="F364" s="63"/>
      <c r="G364" s="63"/>
    </row>
    <row r="365" spans="2:7" x14ac:dyDescent="0.25">
      <c r="B365" s="63"/>
      <c r="C365" s="63"/>
      <c r="D365" s="63"/>
      <c r="E365" s="63"/>
      <c r="F365" s="63"/>
      <c r="G365" s="63"/>
    </row>
    <row r="366" spans="2:7" x14ac:dyDescent="0.25">
      <c r="B366" s="63"/>
      <c r="C366" s="63"/>
      <c r="D366" s="63"/>
      <c r="E366" s="63"/>
      <c r="F366" s="63"/>
      <c r="G366" s="63"/>
    </row>
    <row r="367" spans="2:7" x14ac:dyDescent="0.25">
      <c r="B367" s="63"/>
      <c r="C367" s="63"/>
      <c r="D367" s="63"/>
      <c r="E367" s="63"/>
      <c r="F367" s="63"/>
      <c r="G367" s="63"/>
    </row>
    <row r="368" spans="2:7" x14ac:dyDescent="0.25">
      <c r="B368" s="63"/>
      <c r="C368" s="63"/>
      <c r="D368" s="63"/>
      <c r="E368" s="63"/>
      <c r="F368" s="63"/>
      <c r="G368" s="63"/>
    </row>
    <row r="369" spans="2:7" x14ac:dyDescent="0.25">
      <c r="B369" s="63"/>
      <c r="C369" s="63"/>
      <c r="D369" s="63"/>
      <c r="E369" s="63"/>
      <c r="F369" s="63"/>
      <c r="G369" s="63"/>
    </row>
    <row r="370" spans="2:7" x14ac:dyDescent="0.25">
      <c r="B370" s="63"/>
      <c r="C370" s="63"/>
      <c r="D370" s="63"/>
      <c r="E370" s="63"/>
      <c r="F370" s="63"/>
      <c r="G370" s="63"/>
    </row>
    <row r="371" spans="2:7" x14ac:dyDescent="0.25">
      <c r="B371" s="63"/>
      <c r="C371" s="63"/>
      <c r="D371" s="63"/>
      <c r="E371" s="63"/>
      <c r="F371" s="63"/>
      <c r="G371" s="63"/>
    </row>
    <row r="372" spans="2:7" x14ac:dyDescent="0.25">
      <c r="B372" s="63"/>
      <c r="C372" s="63"/>
      <c r="D372" s="63"/>
      <c r="E372" s="63"/>
      <c r="F372" s="63"/>
      <c r="G372" s="63"/>
    </row>
    <row r="373" spans="2:7" x14ac:dyDescent="0.25">
      <c r="B373" s="63"/>
      <c r="C373" s="63"/>
      <c r="D373" s="63"/>
      <c r="E373" s="63"/>
      <c r="F373" s="63"/>
      <c r="G373" s="63"/>
    </row>
    <row r="374" spans="2:7" x14ac:dyDescent="0.25">
      <c r="B374" s="63"/>
      <c r="C374" s="63"/>
      <c r="D374" s="63"/>
      <c r="E374" s="63"/>
      <c r="F374" s="63"/>
      <c r="G374" s="63"/>
    </row>
    <row r="375" spans="2:7" x14ac:dyDescent="0.25">
      <c r="B375" s="63"/>
      <c r="C375" s="63"/>
      <c r="D375" s="63"/>
      <c r="E375" s="63"/>
      <c r="F375" s="63"/>
      <c r="G375" s="63"/>
    </row>
    <row r="376" spans="2:7" x14ac:dyDescent="0.25">
      <c r="B376" s="63"/>
      <c r="C376" s="63"/>
      <c r="D376" s="63"/>
      <c r="E376" s="63"/>
      <c r="F376" s="63"/>
      <c r="G376" s="63"/>
    </row>
    <row r="377" spans="2:7" x14ac:dyDescent="0.25">
      <c r="B377" s="63"/>
      <c r="C377" s="63"/>
      <c r="D377" s="63"/>
      <c r="E377" s="63"/>
      <c r="F377" s="63"/>
      <c r="G377" s="63"/>
    </row>
    <row r="378" spans="2:7" x14ac:dyDescent="0.25">
      <c r="B378" s="63"/>
      <c r="C378" s="63"/>
      <c r="D378" s="63"/>
      <c r="E378" s="63"/>
      <c r="F378" s="63"/>
      <c r="G378" s="63"/>
    </row>
    <row r="379" spans="2:7" x14ac:dyDescent="0.25">
      <c r="B379" s="63"/>
      <c r="C379" s="63"/>
      <c r="D379" s="63"/>
      <c r="E379" s="63"/>
      <c r="F379" s="63"/>
      <c r="G379" s="63"/>
    </row>
    <row r="380" spans="2:7" x14ac:dyDescent="0.25">
      <c r="B380" s="63"/>
      <c r="C380" s="63"/>
      <c r="D380" s="63"/>
      <c r="E380" s="63"/>
      <c r="F380" s="63"/>
      <c r="G380" s="63"/>
    </row>
    <row r="381" spans="2:7" x14ac:dyDescent="0.25">
      <c r="B381" s="63"/>
      <c r="C381" s="63"/>
      <c r="D381" s="63"/>
      <c r="E381" s="63"/>
      <c r="F381" s="63"/>
      <c r="G381" s="63"/>
    </row>
    <row r="382" spans="2:7" x14ac:dyDescent="0.25">
      <c r="B382" s="63"/>
      <c r="C382" s="63"/>
      <c r="D382" s="63"/>
      <c r="E382" s="63"/>
      <c r="F382" s="63"/>
      <c r="G382" s="63"/>
    </row>
    <row r="383" spans="2:7" x14ac:dyDescent="0.25">
      <c r="B383" s="63"/>
      <c r="C383" s="63"/>
      <c r="D383" s="63"/>
      <c r="E383" s="63"/>
      <c r="F383" s="63"/>
      <c r="G383" s="63"/>
    </row>
    <row r="384" spans="2:7" x14ac:dyDescent="0.25">
      <c r="B384" s="63"/>
      <c r="C384" s="63"/>
      <c r="D384" s="63"/>
      <c r="E384" s="63"/>
      <c r="F384" s="63"/>
      <c r="G384" s="63"/>
    </row>
    <row r="385" spans="2:7" x14ac:dyDescent="0.25">
      <c r="B385" s="63"/>
      <c r="C385" s="63"/>
      <c r="D385" s="63"/>
      <c r="E385" s="63"/>
      <c r="F385" s="63"/>
      <c r="G385" s="63"/>
    </row>
    <row r="386" spans="2:7" x14ac:dyDescent="0.25">
      <c r="B386" s="63"/>
      <c r="C386" s="63"/>
      <c r="D386" s="63"/>
      <c r="E386" s="63"/>
      <c r="F386" s="63"/>
      <c r="G386" s="63"/>
    </row>
    <row r="387" spans="2:7" x14ac:dyDescent="0.25">
      <c r="B387" s="63"/>
      <c r="C387" s="63"/>
      <c r="D387" s="63"/>
      <c r="E387" s="63"/>
      <c r="F387" s="63"/>
      <c r="G387" s="63"/>
    </row>
    <row r="388" spans="2:7" x14ac:dyDescent="0.25">
      <c r="B388" s="63"/>
      <c r="C388" s="63"/>
      <c r="D388" s="63"/>
      <c r="E388" s="63"/>
      <c r="F388" s="63"/>
      <c r="G388" s="63"/>
    </row>
    <row r="389" spans="2:7" x14ac:dyDescent="0.25">
      <c r="B389" s="63"/>
      <c r="C389" s="63"/>
      <c r="D389" s="63"/>
      <c r="E389" s="63"/>
      <c r="F389" s="63"/>
      <c r="G389" s="63"/>
    </row>
    <row r="390" spans="2:7" x14ac:dyDescent="0.25">
      <c r="B390" s="63"/>
      <c r="C390" s="63"/>
      <c r="D390" s="63"/>
      <c r="E390" s="63"/>
      <c r="F390" s="63"/>
      <c r="G390" s="63"/>
    </row>
    <row r="391" spans="2:7" x14ac:dyDescent="0.25">
      <c r="B391" s="63"/>
      <c r="C391" s="63"/>
      <c r="D391" s="63"/>
      <c r="E391" s="63"/>
      <c r="F391" s="63"/>
      <c r="G391" s="63"/>
    </row>
    <row r="392" spans="2:7" x14ac:dyDescent="0.25">
      <c r="B392" s="63"/>
      <c r="C392" s="63"/>
      <c r="D392" s="63"/>
      <c r="E392" s="63"/>
      <c r="F392" s="63"/>
      <c r="G392" s="63"/>
    </row>
    <row r="393" spans="2:7" x14ac:dyDescent="0.25">
      <c r="B393" s="63"/>
      <c r="C393" s="63"/>
      <c r="D393" s="63"/>
      <c r="E393" s="63"/>
      <c r="F393" s="63"/>
      <c r="G393" s="63"/>
    </row>
    <row r="394" spans="2:7" x14ac:dyDescent="0.25">
      <c r="B394" s="63"/>
      <c r="C394" s="63"/>
      <c r="D394" s="63"/>
      <c r="E394" s="63"/>
      <c r="F394" s="63"/>
      <c r="G394" s="63"/>
    </row>
    <row r="395" spans="2:7" x14ac:dyDescent="0.25">
      <c r="B395" s="63"/>
      <c r="C395" s="63"/>
      <c r="D395" s="63"/>
      <c r="E395" s="63"/>
      <c r="F395" s="63"/>
      <c r="G395" s="63"/>
    </row>
    <row r="396" spans="2:7" x14ac:dyDescent="0.25">
      <c r="B396" s="63"/>
      <c r="C396" s="63"/>
      <c r="D396" s="63"/>
      <c r="E396" s="63"/>
      <c r="F396" s="63"/>
      <c r="G396" s="63"/>
    </row>
    <row r="397" spans="2:7" x14ac:dyDescent="0.25">
      <c r="B397" s="63"/>
      <c r="C397" s="63"/>
      <c r="D397" s="63"/>
      <c r="E397" s="63"/>
      <c r="F397" s="63"/>
      <c r="G397" s="63"/>
    </row>
    <row r="398" spans="2:7" x14ac:dyDescent="0.25">
      <c r="B398" s="63"/>
      <c r="C398" s="63"/>
      <c r="D398" s="63"/>
      <c r="E398" s="63"/>
      <c r="F398" s="63"/>
      <c r="G398" s="63"/>
    </row>
    <row r="399" spans="2:7" x14ac:dyDescent="0.25">
      <c r="B399" s="63"/>
      <c r="C399" s="63"/>
      <c r="D399" s="63"/>
      <c r="E399" s="63"/>
      <c r="F399" s="63"/>
      <c r="G399" s="63"/>
    </row>
    <row r="400" spans="2:7" x14ac:dyDescent="0.25">
      <c r="B400" s="63"/>
      <c r="C400" s="63"/>
      <c r="D400" s="63"/>
      <c r="E400" s="63"/>
      <c r="F400" s="63"/>
      <c r="G400" s="63"/>
    </row>
    <row r="401" spans="2:7" x14ac:dyDescent="0.25">
      <c r="B401" s="63"/>
      <c r="C401" s="63"/>
      <c r="D401" s="63"/>
      <c r="E401" s="63"/>
      <c r="F401" s="63"/>
      <c r="G401" s="63"/>
    </row>
    <row r="402" spans="2:7" x14ac:dyDescent="0.25">
      <c r="B402" s="63"/>
      <c r="C402" s="63"/>
      <c r="D402" s="63"/>
      <c r="E402" s="63"/>
      <c r="F402" s="63"/>
      <c r="G402" s="63"/>
    </row>
    <row r="403" spans="2:7" x14ac:dyDescent="0.25">
      <c r="B403" s="63"/>
      <c r="C403" s="63"/>
      <c r="D403" s="63"/>
      <c r="E403" s="63"/>
      <c r="F403" s="63"/>
      <c r="G403" s="63"/>
    </row>
    <row r="404" spans="2:7" x14ac:dyDescent="0.25">
      <c r="B404" s="63"/>
      <c r="C404" s="63"/>
      <c r="D404" s="63"/>
      <c r="E404" s="63"/>
      <c r="F404" s="63"/>
      <c r="G404" s="63"/>
    </row>
    <row r="405" spans="2:7" x14ac:dyDescent="0.25">
      <c r="B405" s="63"/>
      <c r="C405" s="63"/>
      <c r="D405" s="63"/>
      <c r="E405" s="63"/>
      <c r="F405" s="63"/>
      <c r="G405" s="63"/>
    </row>
    <row r="406" spans="2:7" x14ac:dyDescent="0.25">
      <c r="B406" s="63"/>
      <c r="C406" s="63"/>
      <c r="D406" s="63"/>
      <c r="E406" s="63"/>
      <c r="F406" s="63"/>
      <c r="G406" s="63"/>
    </row>
    <row r="407" spans="2:7" x14ac:dyDescent="0.25">
      <c r="B407" s="63"/>
      <c r="C407" s="63"/>
      <c r="D407" s="63"/>
      <c r="E407" s="63"/>
      <c r="F407" s="63"/>
      <c r="G407" s="63"/>
    </row>
    <row r="408" spans="2:7" x14ac:dyDescent="0.25">
      <c r="B408" s="63"/>
      <c r="C408" s="63"/>
      <c r="D408" s="63"/>
      <c r="E408" s="63"/>
      <c r="F408" s="63"/>
      <c r="G408" s="63"/>
    </row>
    <row r="409" spans="2:7" x14ac:dyDescent="0.25">
      <c r="B409" s="63"/>
      <c r="C409" s="63"/>
      <c r="D409" s="63"/>
      <c r="E409" s="63"/>
      <c r="F409" s="63"/>
      <c r="G409" s="63"/>
    </row>
    <row r="410" spans="2:7" x14ac:dyDescent="0.25">
      <c r="B410" s="63"/>
      <c r="C410" s="63"/>
      <c r="D410" s="63"/>
      <c r="E410" s="63"/>
      <c r="F410" s="63"/>
      <c r="G410" s="63"/>
    </row>
    <row r="411" spans="2:7" x14ac:dyDescent="0.25">
      <c r="B411" s="63"/>
      <c r="C411" s="63"/>
      <c r="D411" s="63"/>
      <c r="E411" s="63"/>
      <c r="F411" s="63"/>
      <c r="G411" s="63"/>
    </row>
    <row r="412" spans="2:7" x14ac:dyDescent="0.25">
      <c r="B412" s="63"/>
      <c r="C412" s="63"/>
      <c r="D412" s="63"/>
      <c r="E412" s="63"/>
      <c r="F412" s="63"/>
      <c r="G412" s="63"/>
    </row>
    <row r="413" spans="2:7" x14ac:dyDescent="0.25">
      <c r="B413" s="63"/>
      <c r="C413" s="63"/>
      <c r="D413" s="63"/>
      <c r="E413" s="63"/>
      <c r="F413" s="63"/>
      <c r="G413" s="63"/>
    </row>
    <row r="414" spans="2:7" x14ac:dyDescent="0.25">
      <c r="B414" s="63"/>
      <c r="C414" s="63"/>
      <c r="D414" s="63"/>
      <c r="E414" s="63"/>
      <c r="F414" s="63"/>
      <c r="G414" s="63"/>
    </row>
    <row r="415" spans="2:7" x14ac:dyDescent="0.25">
      <c r="B415" s="63"/>
      <c r="C415" s="63"/>
      <c r="D415" s="63"/>
      <c r="E415" s="63"/>
      <c r="F415" s="63"/>
      <c r="G415" s="63"/>
    </row>
    <row r="416" spans="2:7" x14ac:dyDescent="0.25">
      <c r="B416" s="63"/>
      <c r="C416" s="63"/>
      <c r="D416" s="63"/>
      <c r="E416" s="63"/>
      <c r="F416" s="63"/>
      <c r="G416" s="63"/>
    </row>
    <row r="417" spans="2:7" x14ac:dyDescent="0.25">
      <c r="B417" s="63"/>
      <c r="C417" s="63"/>
      <c r="D417" s="63"/>
      <c r="E417" s="63"/>
      <c r="F417" s="63"/>
      <c r="G417" s="63"/>
    </row>
    <row r="418" spans="2:7" x14ac:dyDescent="0.25">
      <c r="B418" s="63"/>
      <c r="C418" s="63"/>
      <c r="D418" s="63"/>
      <c r="E418" s="63"/>
      <c r="F418" s="63"/>
      <c r="G418" s="63"/>
    </row>
    <row r="419" spans="2:7" x14ac:dyDescent="0.25">
      <c r="B419" s="63"/>
      <c r="C419" s="63"/>
      <c r="D419" s="63"/>
      <c r="E419" s="63"/>
      <c r="F419" s="63"/>
      <c r="G419" s="63"/>
    </row>
    <row r="420" spans="2:7" x14ac:dyDescent="0.25">
      <c r="B420" s="63"/>
      <c r="C420" s="63"/>
      <c r="D420" s="63"/>
      <c r="E420" s="63"/>
      <c r="F420" s="63"/>
      <c r="G420" s="63"/>
    </row>
    <row r="421" spans="2:7" x14ac:dyDescent="0.25">
      <c r="B421" s="63"/>
      <c r="C421" s="63"/>
      <c r="D421" s="63"/>
      <c r="E421" s="63"/>
      <c r="F421" s="63"/>
      <c r="G421" s="63"/>
    </row>
    <row r="422" spans="2:7" x14ac:dyDescent="0.25">
      <c r="B422" s="63"/>
      <c r="C422" s="63"/>
      <c r="D422" s="63"/>
      <c r="E422" s="63"/>
      <c r="F422" s="63"/>
      <c r="G422" s="63"/>
    </row>
    <row r="423" spans="2:7" x14ac:dyDescent="0.25">
      <c r="B423" s="63"/>
      <c r="C423" s="63"/>
      <c r="D423" s="63"/>
      <c r="E423" s="63"/>
      <c r="F423" s="63"/>
      <c r="G423" s="63"/>
    </row>
    <row r="424" spans="2:7" x14ac:dyDescent="0.25">
      <c r="B424" s="63"/>
      <c r="C424" s="63"/>
      <c r="D424" s="63"/>
      <c r="E424" s="63"/>
      <c r="F424" s="63"/>
      <c r="G424" s="63"/>
    </row>
    <row r="425" spans="2:7" x14ac:dyDescent="0.25">
      <c r="B425" s="63"/>
      <c r="C425" s="63"/>
      <c r="D425" s="63"/>
      <c r="E425" s="63"/>
      <c r="F425" s="63"/>
      <c r="G425" s="63"/>
    </row>
    <row r="426" spans="2:7" x14ac:dyDescent="0.25">
      <c r="B426" s="63"/>
      <c r="C426" s="63"/>
      <c r="D426" s="63"/>
      <c r="E426" s="63"/>
      <c r="F426" s="63"/>
      <c r="G426" s="63"/>
    </row>
    <row r="427" spans="2:7" x14ac:dyDescent="0.25">
      <c r="B427" s="63"/>
      <c r="C427" s="63"/>
      <c r="D427" s="63"/>
      <c r="E427" s="63"/>
      <c r="F427" s="63"/>
      <c r="G427" s="63"/>
    </row>
    <row r="428" spans="2:7" x14ac:dyDescent="0.25">
      <c r="B428" s="63"/>
      <c r="C428" s="63"/>
      <c r="D428" s="63"/>
      <c r="E428" s="63"/>
      <c r="F428" s="63"/>
      <c r="G428" s="63"/>
    </row>
    <row r="429" spans="2:7" x14ac:dyDescent="0.25">
      <c r="B429" s="63"/>
      <c r="C429" s="63"/>
      <c r="D429" s="63"/>
      <c r="E429" s="63"/>
      <c r="F429" s="63"/>
      <c r="G429" s="63"/>
    </row>
    <row r="430" spans="2:7" x14ac:dyDescent="0.25">
      <c r="B430" s="63"/>
      <c r="C430" s="63"/>
      <c r="D430" s="63"/>
      <c r="E430" s="63"/>
      <c r="F430" s="63"/>
      <c r="G430" s="63"/>
    </row>
    <row r="431" spans="2:7" x14ac:dyDescent="0.25">
      <c r="B431" s="63"/>
      <c r="C431" s="63"/>
      <c r="D431" s="63"/>
      <c r="E431" s="63"/>
      <c r="F431" s="63"/>
      <c r="G431" s="63"/>
    </row>
    <row r="432" spans="2:7" x14ac:dyDescent="0.25">
      <c r="B432" s="63"/>
      <c r="C432" s="63"/>
      <c r="D432" s="63"/>
      <c r="E432" s="63"/>
      <c r="F432" s="63"/>
      <c r="G432" s="63"/>
    </row>
    <row r="433" spans="2:7" x14ac:dyDescent="0.25">
      <c r="B433" s="63"/>
      <c r="C433" s="63"/>
      <c r="D433" s="63"/>
      <c r="E433" s="63"/>
      <c r="F433" s="63"/>
      <c r="G433" s="63"/>
    </row>
    <row r="434" spans="2:7" x14ac:dyDescent="0.25">
      <c r="B434" s="63"/>
      <c r="C434" s="63"/>
      <c r="D434" s="63"/>
      <c r="E434" s="63"/>
      <c r="F434" s="63"/>
      <c r="G434" s="63"/>
    </row>
    <row r="435" spans="2:7" x14ac:dyDescent="0.25">
      <c r="B435" s="63"/>
      <c r="C435" s="63"/>
      <c r="D435" s="63"/>
      <c r="E435" s="63"/>
      <c r="F435" s="63"/>
      <c r="G435" s="63"/>
    </row>
    <row r="436" spans="2:7" x14ac:dyDescent="0.25">
      <c r="B436" s="63"/>
      <c r="C436" s="63"/>
      <c r="D436" s="63"/>
      <c r="E436" s="63"/>
      <c r="F436" s="63"/>
      <c r="G436" s="63"/>
    </row>
    <row r="437" spans="2:7" x14ac:dyDescent="0.25">
      <c r="B437" s="63"/>
      <c r="C437" s="63"/>
      <c r="D437" s="63"/>
      <c r="E437" s="63"/>
      <c r="F437" s="63"/>
      <c r="G437" s="63"/>
    </row>
    <row r="438" spans="2:7" x14ac:dyDescent="0.25">
      <c r="B438" s="63"/>
      <c r="C438" s="63"/>
      <c r="D438" s="63"/>
      <c r="E438" s="63"/>
      <c r="F438" s="63"/>
      <c r="G438" s="63"/>
    </row>
    <row r="439" spans="2:7" x14ac:dyDescent="0.25">
      <c r="B439" s="63"/>
      <c r="C439" s="63"/>
      <c r="D439" s="63"/>
      <c r="E439" s="63"/>
      <c r="F439" s="63"/>
      <c r="G439" s="63"/>
    </row>
    <row r="440" spans="2:7" x14ac:dyDescent="0.25">
      <c r="B440" s="63"/>
      <c r="C440" s="63"/>
      <c r="D440" s="63"/>
      <c r="E440" s="63"/>
      <c r="F440" s="63"/>
      <c r="G440" s="63"/>
    </row>
    <row r="441" spans="2:7" x14ac:dyDescent="0.25">
      <c r="B441" s="63"/>
      <c r="C441" s="63"/>
      <c r="D441" s="63"/>
      <c r="E441" s="63"/>
      <c r="F441" s="63"/>
      <c r="G441" s="63"/>
    </row>
    <row r="442" spans="2:7" x14ac:dyDescent="0.25">
      <c r="B442" s="63"/>
      <c r="C442" s="63"/>
      <c r="D442" s="63"/>
      <c r="E442" s="63"/>
      <c r="F442" s="63"/>
      <c r="G442" s="63"/>
    </row>
    <row r="443" spans="2:7" x14ac:dyDescent="0.25">
      <c r="B443" s="63"/>
      <c r="C443" s="63"/>
      <c r="D443" s="63"/>
      <c r="E443" s="63"/>
      <c r="F443" s="63"/>
      <c r="G443" s="63"/>
    </row>
    <row r="444" spans="2:7" x14ac:dyDescent="0.25">
      <c r="B444" s="63"/>
      <c r="C444" s="63"/>
      <c r="D444" s="63"/>
      <c r="E444" s="63"/>
      <c r="F444" s="63"/>
      <c r="G444" s="63"/>
    </row>
    <row r="445" spans="2:7" x14ac:dyDescent="0.25">
      <c r="B445" s="63"/>
      <c r="C445" s="63"/>
      <c r="D445" s="63"/>
      <c r="E445" s="63"/>
      <c r="F445" s="63"/>
      <c r="G445" s="63"/>
    </row>
    <row r="446" spans="2:7" x14ac:dyDescent="0.25">
      <c r="B446" s="63"/>
      <c r="C446" s="63"/>
      <c r="D446" s="63"/>
      <c r="E446" s="63"/>
      <c r="F446" s="63"/>
      <c r="G446" s="63"/>
    </row>
    <row r="447" spans="2:7" x14ac:dyDescent="0.25">
      <c r="B447" s="63"/>
      <c r="C447" s="63"/>
      <c r="D447" s="63"/>
      <c r="E447" s="63"/>
      <c r="F447" s="63"/>
      <c r="G447" s="63"/>
    </row>
    <row r="448" spans="2:7" x14ac:dyDescent="0.25">
      <c r="B448" s="63"/>
      <c r="C448" s="63"/>
      <c r="D448" s="63"/>
      <c r="E448" s="63"/>
      <c r="F448" s="63"/>
      <c r="G448" s="63"/>
    </row>
    <row r="449" spans="2:7" x14ac:dyDescent="0.25">
      <c r="B449" s="63"/>
      <c r="C449" s="63"/>
      <c r="D449" s="63"/>
      <c r="E449" s="63"/>
      <c r="F449" s="63"/>
      <c r="G449" s="63"/>
    </row>
    <row r="450" spans="2:7" x14ac:dyDescent="0.25">
      <c r="B450" s="63"/>
      <c r="C450" s="63"/>
      <c r="D450" s="63"/>
      <c r="E450" s="63"/>
      <c r="F450" s="63"/>
      <c r="G450" s="63"/>
    </row>
    <row r="451" spans="2:7" x14ac:dyDescent="0.25">
      <c r="B451" s="63"/>
      <c r="C451" s="63"/>
      <c r="D451" s="63"/>
      <c r="E451" s="63"/>
      <c r="F451" s="63"/>
      <c r="G451" s="63"/>
    </row>
    <row r="452" spans="2:7" x14ac:dyDescent="0.25">
      <c r="B452" s="63"/>
      <c r="C452" s="63"/>
      <c r="D452" s="63"/>
      <c r="E452" s="63"/>
      <c r="F452" s="63"/>
      <c r="G452" s="63"/>
    </row>
    <row r="453" spans="2:7" x14ac:dyDescent="0.25">
      <c r="B453" s="63"/>
      <c r="C453" s="63"/>
      <c r="D453" s="63"/>
      <c r="E453" s="63"/>
      <c r="F453" s="63"/>
      <c r="G453" s="63"/>
    </row>
    <row r="454" spans="2:7" x14ac:dyDescent="0.25">
      <c r="B454" s="63"/>
      <c r="C454" s="63"/>
      <c r="D454" s="63"/>
      <c r="E454" s="63"/>
      <c r="F454" s="63"/>
      <c r="G454" s="63"/>
    </row>
    <row r="455" spans="2:7" x14ac:dyDescent="0.25">
      <c r="B455" s="63"/>
      <c r="C455" s="63"/>
      <c r="D455" s="63"/>
      <c r="E455" s="63"/>
      <c r="F455" s="63"/>
      <c r="G455" s="63"/>
    </row>
    <row r="456" spans="2:7" x14ac:dyDescent="0.25">
      <c r="B456" s="63"/>
      <c r="C456" s="63"/>
      <c r="D456" s="63"/>
      <c r="E456" s="63"/>
      <c r="F456" s="63"/>
      <c r="G456" s="63"/>
    </row>
    <row r="457" spans="2:7" x14ac:dyDescent="0.25">
      <c r="B457" s="63"/>
      <c r="C457" s="63"/>
      <c r="D457" s="63"/>
      <c r="E457" s="63"/>
      <c r="F457" s="63"/>
      <c r="G457" s="63"/>
    </row>
    <row r="458" spans="2:7" x14ac:dyDescent="0.25">
      <c r="B458" s="63"/>
      <c r="C458" s="63"/>
      <c r="D458" s="63"/>
      <c r="E458" s="63"/>
      <c r="F458" s="63"/>
      <c r="G458" s="63"/>
    </row>
    <row r="459" spans="2:7" x14ac:dyDescent="0.25">
      <c r="B459" s="63"/>
      <c r="C459" s="63"/>
      <c r="D459" s="63"/>
      <c r="E459" s="63"/>
      <c r="F459" s="63"/>
      <c r="G459" s="63"/>
    </row>
    <row r="460" spans="2:7" x14ac:dyDescent="0.25">
      <c r="B460" s="63"/>
      <c r="C460" s="63"/>
      <c r="D460" s="63"/>
      <c r="E460" s="63"/>
      <c r="F460" s="63"/>
      <c r="G460" s="63"/>
    </row>
    <row r="461" spans="2:7" x14ac:dyDescent="0.25">
      <c r="B461" s="63"/>
      <c r="C461" s="63"/>
      <c r="D461" s="63"/>
      <c r="E461" s="63"/>
      <c r="F461" s="63"/>
      <c r="G461" s="63"/>
    </row>
    <row r="462" spans="2:7" x14ac:dyDescent="0.25">
      <c r="B462" s="63"/>
      <c r="C462" s="63"/>
      <c r="D462" s="63"/>
      <c r="E462" s="63"/>
      <c r="F462" s="63"/>
      <c r="G462" s="63"/>
    </row>
    <row r="463" spans="2:7" x14ac:dyDescent="0.25">
      <c r="B463" s="63"/>
      <c r="C463" s="63"/>
      <c r="D463" s="63"/>
      <c r="E463" s="63"/>
      <c r="F463" s="63"/>
      <c r="G463" s="63"/>
    </row>
    <row r="464" spans="2:7" x14ac:dyDescent="0.25">
      <c r="B464" s="63"/>
      <c r="C464" s="63"/>
      <c r="D464" s="63"/>
      <c r="E464" s="63"/>
      <c r="F464" s="63"/>
      <c r="G464" s="63"/>
    </row>
    <row r="465" spans="2:7" x14ac:dyDescent="0.25">
      <c r="B465" s="63"/>
      <c r="C465" s="63"/>
      <c r="D465" s="63"/>
      <c r="E465" s="63"/>
      <c r="F465" s="63"/>
      <c r="G465" s="63"/>
    </row>
    <row r="466" spans="2:7" x14ac:dyDescent="0.25">
      <c r="B466" s="63"/>
      <c r="C466" s="63"/>
      <c r="D466" s="63"/>
      <c r="E466" s="63"/>
      <c r="F466" s="63"/>
      <c r="G466" s="63"/>
    </row>
    <row r="467" spans="2:7" x14ac:dyDescent="0.25">
      <c r="B467" s="63"/>
      <c r="C467" s="63"/>
      <c r="D467" s="63"/>
      <c r="E467" s="63"/>
      <c r="F467" s="63"/>
      <c r="G467" s="63"/>
    </row>
    <row r="468" spans="2:7" x14ac:dyDescent="0.25">
      <c r="B468" s="63"/>
      <c r="C468" s="63"/>
      <c r="D468" s="63"/>
      <c r="E468" s="63"/>
      <c r="F468" s="63"/>
      <c r="G468" s="63"/>
    </row>
    <row r="469" spans="2:7" x14ac:dyDescent="0.25">
      <c r="B469" s="63"/>
      <c r="C469" s="63"/>
      <c r="D469" s="63"/>
      <c r="E469" s="63"/>
      <c r="F469" s="63"/>
      <c r="G469" s="63"/>
    </row>
    <row r="470" spans="2:7" x14ac:dyDescent="0.25">
      <c r="B470" s="63"/>
      <c r="C470" s="63"/>
      <c r="D470" s="63"/>
      <c r="E470" s="63"/>
      <c r="F470" s="63"/>
      <c r="G470" s="63"/>
    </row>
    <row r="471" spans="2:7" x14ac:dyDescent="0.25">
      <c r="B471" s="63"/>
      <c r="C471" s="63"/>
      <c r="D471" s="63"/>
      <c r="E471" s="63"/>
      <c r="F471" s="63"/>
      <c r="G471" s="63"/>
    </row>
    <row r="472" spans="2:7" x14ac:dyDescent="0.25">
      <c r="B472" s="63"/>
      <c r="C472" s="63"/>
      <c r="D472" s="63"/>
      <c r="E472" s="63"/>
      <c r="F472" s="63"/>
      <c r="G472" s="63"/>
    </row>
    <row r="473" spans="2:7" x14ac:dyDescent="0.25">
      <c r="B473" s="63"/>
      <c r="C473" s="63"/>
      <c r="D473" s="63"/>
      <c r="E473" s="63"/>
      <c r="F473" s="63"/>
      <c r="G473" s="63"/>
    </row>
    <row r="474" spans="2:7" x14ac:dyDescent="0.25">
      <c r="B474" s="63"/>
      <c r="C474" s="63"/>
      <c r="D474" s="63"/>
      <c r="E474" s="63"/>
      <c r="F474" s="63"/>
      <c r="G474" s="63"/>
    </row>
    <row r="475" spans="2:7" x14ac:dyDescent="0.25">
      <c r="B475" s="63"/>
      <c r="C475" s="63"/>
      <c r="D475" s="63"/>
      <c r="E475" s="63"/>
      <c r="F475" s="63"/>
      <c r="G475" s="63"/>
    </row>
    <row r="476" spans="2:7" x14ac:dyDescent="0.25">
      <c r="B476" s="63"/>
      <c r="C476" s="63"/>
      <c r="D476" s="63"/>
      <c r="E476" s="63"/>
      <c r="F476" s="63"/>
      <c r="G476" s="63"/>
    </row>
    <row r="477" spans="2:7" x14ac:dyDescent="0.25">
      <c r="B477" s="63"/>
      <c r="C477" s="63"/>
      <c r="D477" s="63"/>
      <c r="E477" s="63"/>
      <c r="F477" s="63"/>
      <c r="G477" s="63"/>
    </row>
    <row r="478" spans="2:7" x14ac:dyDescent="0.25">
      <c r="B478" s="63"/>
      <c r="C478" s="63"/>
      <c r="D478" s="63"/>
      <c r="E478" s="63"/>
      <c r="F478" s="63"/>
      <c r="G478" s="63"/>
    </row>
    <row r="479" spans="2:7" x14ac:dyDescent="0.25">
      <c r="B479" s="63"/>
      <c r="C479" s="63"/>
      <c r="D479" s="63"/>
      <c r="E479" s="63"/>
      <c r="F479" s="63"/>
      <c r="G479" s="63"/>
    </row>
    <row r="480" spans="2:7" x14ac:dyDescent="0.25">
      <c r="B480" s="63"/>
      <c r="C480" s="63"/>
      <c r="D480" s="63"/>
      <c r="E480" s="63"/>
      <c r="F480" s="63"/>
      <c r="G480" s="63"/>
    </row>
    <row r="481" spans="2:7" x14ac:dyDescent="0.25">
      <c r="B481" s="63"/>
      <c r="C481" s="63"/>
      <c r="D481" s="63"/>
      <c r="E481" s="63"/>
      <c r="F481" s="63"/>
      <c r="G481" s="63"/>
    </row>
    <row r="482" spans="2:7" x14ac:dyDescent="0.25">
      <c r="B482" s="63"/>
      <c r="C482" s="63"/>
      <c r="D482" s="63"/>
      <c r="E482" s="63"/>
      <c r="F482" s="63"/>
      <c r="G482" s="63"/>
    </row>
    <row r="483" spans="2:7" x14ac:dyDescent="0.25">
      <c r="B483" s="63"/>
      <c r="C483" s="63"/>
      <c r="D483" s="63"/>
      <c r="E483" s="63"/>
      <c r="F483" s="63"/>
      <c r="G483" s="63"/>
    </row>
    <row r="484" spans="2:7" x14ac:dyDescent="0.25">
      <c r="B484" s="63"/>
      <c r="C484" s="63"/>
      <c r="D484" s="63"/>
      <c r="E484" s="63"/>
      <c r="F484" s="63"/>
      <c r="G484" s="63"/>
    </row>
    <row r="485" spans="2:7" x14ac:dyDescent="0.25">
      <c r="B485" s="63"/>
      <c r="C485" s="63"/>
      <c r="D485" s="63"/>
      <c r="E485" s="63"/>
      <c r="F485" s="63"/>
      <c r="G485" s="63"/>
    </row>
    <row r="486" spans="2:7" x14ac:dyDescent="0.25">
      <c r="B486" s="63"/>
      <c r="C486" s="63"/>
      <c r="D486" s="63"/>
      <c r="E486" s="63"/>
      <c r="F486" s="63"/>
      <c r="G486" s="63"/>
    </row>
    <row r="487" spans="2:7" x14ac:dyDescent="0.25">
      <c r="B487" s="63"/>
      <c r="C487" s="63"/>
      <c r="D487" s="63"/>
      <c r="E487" s="63"/>
      <c r="F487" s="63"/>
      <c r="G487" s="63"/>
    </row>
    <row r="488" spans="2:7" x14ac:dyDescent="0.25">
      <c r="B488" s="63"/>
      <c r="C488" s="63"/>
      <c r="D488" s="63"/>
      <c r="E488" s="63"/>
      <c r="F488" s="63"/>
      <c r="G488" s="63"/>
    </row>
    <row r="489" spans="2:7" x14ac:dyDescent="0.25">
      <c r="B489" s="63"/>
      <c r="C489" s="63"/>
      <c r="D489" s="63"/>
      <c r="E489" s="63"/>
      <c r="F489" s="63"/>
      <c r="G489" s="63"/>
    </row>
    <row r="490" spans="2:7" x14ac:dyDescent="0.25">
      <c r="B490" s="63"/>
      <c r="C490" s="63"/>
      <c r="D490" s="63"/>
      <c r="E490" s="63"/>
      <c r="F490" s="63"/>
      <c r="G490" s="63"/>
    </row>
    <row r="491" spans="2:7" x14ac:dyDescent="0.25">
      <c r="B491" s="63"/>
      <c r="C491" s="63"/>
      <c r="D491" s="63"/>
      <c r="E491" s="63"/>
      <c r="F491" s="63"/>
      <c r="G491" s="63"/>
    </row>
    <row r="492" spans="2:7" x14ac:dyDescent="0.25">
      <c r="B492" s="63"/>
      <c r="C492" s="63"/>
      <c r="D492" s="63"/>
      <c r="E492" s="63"/>
      <c r="F492" s="63"/>
      <c r="G492" s="63"/>
    </row>
    <row r="493" spans="2:7" x14ac:dyDescent="0.25">
      <c r="B493" s="63"/>
      <c r="C493" s="63"/>
      <c r="D493" s="63"/>
      <c r="E493" s="63"/>
      <c r="F493" s="63"/>
      <c r="G493" s="63"/>
    </row>
    <row r="494" spans="2:7" x14ac:dyDescent="0.25">
      <c r="B494" s="63"/>
      <c r="C494" s="63"/>
      <c r="D494" s="63"/>
      <c r="E494" s="63"/>
      <c r="F494" s="63"/>
      <c r="G494" s="63"/>
    </row>
    <row r="495" spans="2:7" x14ac:dyDescent="0.25">
      <c r="B495" s="63"/>
      <c r="C495" s="63"/>
      <c r="D495" s="63"/>
      <c r="E495" s="63"/>
      <c r="F495" s="63"/>
      <c r="G495" s="63"/>
    </row>
    <row r="496" spans="2:7" x14ac:dyDescent="0.25">
      <c r="B496" s="63"/>
      <c r="C496" s="63"/>
      <c r="D496" s="63"/>
      <c r="E496" s="63"/>
      <c r="F496" s="63"/>
      <c r="G496" s="63"/>
    </row>
    <row r="497" spans="2:7" x14ac:dyDescent="0.25">
      <c r="B497" s="63"/>
      <c r="C497" s="63"/>
      <c r="D497" s="63"/>
      <c r="E497" s="63"/>
      <c r="F497" s="63"/>
      <c r="G497" s="63"/>
    </row>
    <row r="498" spans="2:7" x14ac:dyDescent="0.25">
      <c r="B498" s="63"/>
      <c r="C498" s="63"/>
      <c r="D498" s="63"/>
      <c r="E498" s="63"/>
      <c r="F498" s="63"/>
      <c r="G498" s="63"/>
    </row>
    <row r="499" spans="2:7" x14ac:dyDescent="0.25">
      <c r="B499" s="63"/>
      <c r="C499" s="63"/>
      <c r="D499" s="63"/>
      <c r="E499" s="63"/>
      <c r="F499" s="63"/>
      <c r="G499" s="63"/>
    </row>
    <row r="500" spans="2:7" x14ac:dyDescent="0.25">
      <c r="B500" s="63"/>
      <c r="C500" s="63"/>
      <c r="D500" s="63"/>
      <c r="E500" s="63"/>
      <c r="F500" s="63"/>
      <c r="G500" s="63"/>
    </row>
    <row r="501" spans="2:7" x14ac:dyDescent="0.25">
      <c r="B501" s="63"/>
      <c r="C501" s="63"/>
      <c r="D501" s="63"/>
      <c r="E501" s="63"/>
      <c r="F501" s="63"/>
      <c r="G501" s="63"/>
    </row>
    <row r="502" spans="2:7" x14ac:dyDescent="0.25">
      <c r="B502" s="63"/>
      <c r="C502" s="63"/>
      <c r="D502" s="63"/>
      <c r="E502" s="63"/>
      <c r="F502" s="63"/>
      <c r="G502" s="63"/>
    </row>
    <row r="503" spans="2:7" x14ac:dyDescent="0.25">
      <c r="B503" s="63"/>
      <c r="C503" s="63"/>
      <c r="D503" s="63"/>
      <c r="E503" s="63"/>
      <c r="F503" s="63"/>
      <c r="G503" s="63"/>
    </row>
    <row r="504" spans="2:7" x14ac:dyDescent="0.25">
      <c r="B504" s="63"/>
      <c r="C504" s="63"/>
      <c r="D504" s="63"/>
      <c r="E504" s="63"/>
      <c r="F504" s="63"/>
      <c r="G504" s="63"/>
    </row>
    <row r="505" spans="2:7" x14ac:dyDescent="0.25">
      <c r="B505" s="63"/>
      <c r="C505" s="63"/>
      <c r="D505" s="63"/>
      <c r="E505" s="63"/>
      <c r="F505" s="63"/>
      <c r="G505" s="63"/>
    </row>
    <row r="506" spans="2:7" x14ac:dyDescent="0.25">
      <c r="B506" s="63"/>
      <c r="C506" s="63"/>
      <c r="D506" s="63"/>
      <c r="E506" s="63"/>
      <c r="F506" s="63"/>
      <c r="G506" s="63"/>
    </row>
    <row r="507" spans="2:7" x14ac:dyDescent="0.25">
      <c r="B507" s="63"/>
      <c r="C507" s="63"/>
      <c r="D507" s="63"/>
      <c r="E507" s="63"/>
      <c r="F507" s="63"/>
      <c r="G507" s="63"/>
    </row>
    <row r="508" spans="2:7" x14ac:dyDescent="0.25">
      <c r="B508" s="63"/>
      <c r="C508" s="63"/>
      <c r="D508" s="63"/>
      <c r="E508" s="63"/>
      <c r="F508" s="63"/>
      <c r="G508" s="63"/>
    </row>
    <row r="509" spans="2:7" x14ac:dyDescent="0.25">
      <c r="B509" s="63"/>
      <c r="C509" s="63"/>
      <c r="D509" s="63"/>
      <c r="E509" s="63"/>
      <c r="F509" s="63"/>
      <c r="G509" s="63"/>
    </row>
    <row r="510" spans="2:7" x14ac:dyDescent="0.25">
      <c r="B510" s="63"/>
      <c r="C510" s="63"/>
      <c r="D510" s="63"/>
      <c r="E510" s="63"/>
      <c r="F510" s="63"/>
      <c r="G510" s="63"/>
    </row>
    <row r="511" spans="2:7" x14ac:dyDescent="0.25">
      <c r="B511" s="63"/>
      <c r="C511" s="63"/>
      <c r="D511" s="63"/>
      <c r="E511" s="63"/>
      <c r="F511" s="63"/>
      <c r="G511" s="63"/>
    </row>
    <row r="512" spans="2:7" x14ac:dyDescent="0.25">
      <c r="B512" s="63"/>
      <c r="C512" s="63"/>
      <c r="D512" s="63"/>
      <c r="E512" s="63"/>
      <c r="F512" s="63"/>
      <c r="G512" s="63"/>
    </row>
    <row r="513" spans="2:7" x14ac:dyDescent="0.25">
      <c r="B513" s="63"/>
      <c r="C513" s="63"/>
      <c r="D513" s="63"/>
      <c r="E513" s="63"/>
      <c r="F513" s="63"/>
      <c r="G513" s="63"/>
    </row>
    <row r="514" spans="2:7" x14ac:dyDescent="0.25">
      <c r="B514" s="63"/>
      <c r="C514" s="63"/>
      <c r="D514" s="63"/>
      <c r="E514" s="63"/>
      <c r="F514" s="63"/>
      <c r="G514" s="63"/>
    </row>
    <row r="515" spans="2:7" x14ac:dyDescent="0.25">
      <c r="B515" s="63"/>
      <c r="C515" s="63"/>
      <c r="D515" s="63"/>
      <c r="E515" s="63"/>
      <c r="F515" s="63"/>
      <c r="G515" s="63"/>
    </row>
    <row r="516" spans="2:7" x14ac:dyDescent="0.25">
      <c r="B516" s="63"/>
      <c r="C516" s="63"/>
      <c r="D516" s="63"/>
      <c r="E516" s="63"/>
      <c r="F516" s="63"/>
      <c r="G516" s="63"/>
    </row>
    <row r="517" spans="2:7" x14ac:dyDescent="0.25">
      <c r="B517" s="63"/>
      <c r="C517" s="63"/>
      <c r="D517" s="63"/>
      <c r="E517" s="63"/>
      <c r="F517" s="63"/>
      <c r="G517" s="63"/>
    </row>
    <row r="518" spans="2:7" x14ac:dyDescent="0.25">
      <c r="B518" s="63"/>
      <c r="C518" s="63"/>
      <c r="D518" s="63"/>
      <c r="E518" s="63"/>
      <c r="F518" s="63"/>
      <c r="G518" s="63"/>
    </row>
    <row r="519" spans="2:7" x14ac:dyDescent="0.25">
      <c r="B519" s="63"/>
      <c r="C519" s="63"/>
      <c r="D519" s="63"/>
      <c r="E519" s="63"/>
      <c r="F519" s="63"/>
      <c r="G519" s="63"/>
    </row>
    <row r="520" spans="2:7" x14ac:dyDescent="0.25">
      <c r="B520" s="63"/>
      <c r="C520" s="63"/>
      <c r="D520" s="63"/>
      <c r="E520" s="63"/>
      <c r="F520" s="63"/>
      <c r="G520" s="63"/>
    </row>
    <row r="521" spans="2:7" x14ac:dyDescent="0.25">
      <c r="B521" s="63"/>
      <c r="C521" s="63"/>
      <c r="D521" s="63"/>
      <c r="E521" s="63"/>
      <c r="F521" s="63"/>
      <c r="G521" s="63"/>
    </row>
    <row r="522" spans="2:7" x14ac:dyDescent="0.25">
      <c r="B522" s="63"/>
      <c r="C522" s="63"/>
      <c r="D522" s="63"/>
      <c r="E522" s="63"/>
      <c r="F522" s="63"/>
      <c r="G522" s="63"/>
    </row>
    <row r="523" spans="2:7" x14ac:dyDescent="0.25">
      <c r="B523" s="63"/>
      <c r="C523" s="63"/>
      <c r="D523" s="63"/>
      <c r="E523" s="63"/>
      <c r="F523" s="63"/>
      <c r="G523" s="63"/>
    </row>
    <row r="524" spans="2:7" x14ac:dyDescent="0.25">
      <c r="B524" s="63"/>
      <c r="C524" s="63"/>
      <c r="D524" s="63"/>
      <c r="E524" s="63"/>
      <c r="F524" s="63"/>
      <c r="G524" s="63"/>
    </row>
    <row r="525" spans="2:7" x14ac:dyDescent="0.25">
      <c r="B525" s="63"/>
      <c r="C525" s="63"/>
      <c r="D525" s="63"/>
      <c r="E525" s="63"/>
      <c r="F525" s="63"/>
      <c r="G525" s="63"/>
    </row>
    <row r="526" spans="2:7" x14ac:dyDescent="0.25">
      <c r="B526" s="63"/>
      <c r="C526" s="63"/>
      <c r="D526" s="63"/>
      <c r="E526" s="63"/>
      <c r="F526" s="63"/>
      <c r="G526" s="63"/>
    </row>
    <row r="527" spans="2:7" x14ac:dyDescent="0.25">
      <c r="B527" s="63"/>
      <c r="C527" s="63"/>
      <c r="D527" s="63"/>
      <c r="E527" s="63"/>
      <c r="F527" s="63"/>
      <c r="G527" s="63"/>
    </row>
    <row r="528" spans="2:7" x14ac:dyDescent="0.25">
      <c r="B528" s="63"/>
      <c r="C528" s="63"/>
      <c r="D528" s="63"/>
      <c r="E528" s="63"/>
      <c r="F528" s="63"/>
      <c r="G528" s="63"/>
    </row>
    <row r="529" spans="2:7" x14ac:dyDescent="0.25">
      <c r="B529" s="63"/>
      <c r="C529" s="63"/>
      <c r="D529" s="63"/>
      <c r="E529" s="63"/>
      <c r="F529" s="63"/>
      <c r="G529" s="63"/>
    </row>
    <row r="530" spans="2:7" x14ac:dyDescent="0.25">
      <c r="B530" s="63"/>
      <c r="C530" s="63"/>
      <c r="D530" s="63"/>
      <c r="E530" s="63"/>
      <c r="F530" s="63"/>
      <c r="G530" s="63"/>
    </row>
    <row r="531" spans="2:7" x14ac:dyDescent="0.25">
      <c r="B531" s="63"/>
      <c r="C531" s="63"/>
      <c r="D531" s="63"/>
      <c r="E531" s="63"/>
      <c r="F531" s="63"/>
      <c r="G531" s="63"/>
    </row>
    <row r="532" spans="2:7" x14ac:dyDescent="0.25">
      <c r="B532" s="63"/>
      <c r="C532" s="63"/>
      <c r="D532" s="63"/>
      <c r="E532" s="63"/>
      <c r="F532" s="63"/>
      <c r="G532" s="63"/>
    </row>
    <row r="533" spans="2:7" x14ac:dyDescent="0.25">
      <c r="B533" s="63"/>
      <c r="C533" s="63"/>
      <c r="D533" s="63"/>
      <c r="E533" s="63"/>
      <c r="F533" s="63"/>
      <c r="G533" s="63"/>
    </row>
    <row r="534" spans="2:7" x14ac:dyDescent="0.25">
      <c r="B534" s="63"/>
      <c r="C534" s="63"/>
      <c r="D534" s="63"/>
      <c r="E534" s="63"/>
      <c r="F534" s="63"/>
      <c r="G534" s="63"/>
    </row>
    <row r="535" spans="2:7" x14ac:dyDescent="0.25">
      <c r="B535" s="63"/>
      <c r="C535" s="63"/>
      <c r="D535" s="63"/>
      <c r="E535" s="63"/>
      <c r="F535" s="63"/>
      <c r="G535" s="63"/>
    </row>
    <row r="536" spans="2:7" x14ac:dyDescent="0.25">
      <c r="B536" s="63"/>
      <c r="C536" s="63"/>
      <c r="D536" s="63"/>
      <c r="E536" s="63"/>
      <c r="F536" s="63"/>
      <c r="G536" s="63"/>
    </row>
    <row r="537" spans="2:7" x14ac:dyDescent="0.25">
      <c r="B537" s="63"/>
      <c r="C537" s="63"/>
      <c r="D537" s="63"/>
      <c r="E537" s="63"/>
      <c r="F537" s="63"/>
      <c r="G537" s="63"/>
    </row>
    <row r="538" spans="2:7" x14ac:dyDescent="0.25">
      <c r="B538" s="63"/>
      <c r="C538" s="63"/>
      <c r="D538" s="63"/>
      <c r="E538" s="63"/>
      <c r="F538" s="63"/>
      <c r="G538" s="63"/>
    </row>
    <row r="539" spans="2:7" x14ac:dyDescent="0.25">
      <c r="B539" s="63"/>
      <c r="C539" s="63"/>
      <c r="D539" s="63"/>
      <c r="E539" s="63"/>
      <c r="F539" s="63"/>
      <c r="G539" s="63"/>
    </row>
    <row r="540" spans="2:7" x14ac:dyDescent="0.25">
      <c r="B540" s="63"/>
      <c r="C540" s="63"/>
      <c r="D540" s="63"/>
      <c r="E540" s="63"/>
      <c r="F540" s="63"/>
      <c r="G540" s="63"/>
    </row>
    <row r="541" spans="2:7" x14ac:dyDescent="0.25">
      <c r="B541" s="63"/>
      <c r="C541" s="63"/>
      <c r="D541" s="63"/>
      <c r="E541" s="63"/>
      <c r="F541" s="63"/>
      <c r="G541" s="63"/>
    </row>
    <row r="542" spans="2:7" x14ac:dyDescent="0.25">
      <c r="B542" s="63"/>
      <c r="C542" s="63"/>
      <c r="D542" s="63"/>
      <c r="E542" s="63"/>
      <c r="F542" s="63"/>
      <c r="G542" s="63"/>
    </row>
    <row r="543" spans="2:7" x14ac:dyDescent="0.25">
      <c r="B543" s="63"/>
      <c r="C543" s="63"/>
      <c r="D543" s="63"/>
      <c r="E543" s="63"/>
      <c r="F543" s="63"/>
      <c r="G543" s="63"/>
    </row>
    <row r="544" spans="2:7" x14ac:dyDescent="0.25">
      <c r="B544" s="63"/>
      <c r="C544" s="63"/>
      <c r="D544" s="63"/>
      <c r="E544" s="63"/>
      <c r="F544" s="63"/>
      <c r="G544" s="63"/>
    </row>
    <row r="545" spans="2:7" x14ac:dyDescent="0.25">
      <c r="B545" s="63"/>
      <c r="C545" s="63"/>
      <c r="D545" s="63"/>
      <c r="E545" s="63"/>
      <c r="F545" s="63"/>
      <c r="G545" s="63"/>
    </row>
    <row r="546" spans="2:7" x14ac:dyDescent="0.25">
      <c r="B546" s="63"/>
      <c r="C546" s="63"/>
      <c r="D546" s="63"/>
      <c r="E546" s="63"/>
      <c r="F546" s="63"/>
      <c r="G546" s="63"/>
    </row>
    <row r="547" spans="2:7" x14ac:dyDescent="0.25">
      <c r="B547" s="63"/>
      <c r="C547" s="63"/>
      <c r="D547" s="63"/>
      <c r="E547" s="63"/>
      <c r="F547" s="63"/>
      <c r="G547" s="63"/>
    </row>
    <row r="548" spans="2:7" x14ac:dyDescent="0.25">
      <c r="B548" s="63"/>
      <c r="C548" s="63"/>
      <c r="D548" s="63"/>
      <c r="E548" s="63"/>
      <c r="F548" s="63"/>
      <c r="G548" s="63"/>
    </row>
    <row r="549" spans="2:7" x14ac:dyDescent="0.25">
      <c r="B549" s="63"/>
      <c r="C549" s="63"/>
      <c r="D549" s="63"/>
      <c r="E549" s="63"/>
      <c r="F549" s="63"/>
      <c r="G549" s="63"/>
    </row>
    <row r="550" spans="2:7" x14ac:dyDescent="0.25">
      <c r="B550" s="63"/>
      <c r="C550" s="63"/>
      <c r="D550" s="63"/>
      <c r="E550" s="63"/>
      <c r="F550" s="63"/>
      <c r="G550" s="63"/>
    </row>
    <row r="551" spans="2:7" x14ac:dyDescent="0.25">
      <c r="B551" s="63"/>
      <c r="C551" s="63"/>
      <c r="D551" s="63"/>
      <c r="E551" s="63"/>
      <c r="F551" s="63"/>
      <c r="G551" s="63"/>
    </row>
    <row r="552" spans="2:7" x14ac:dyDescent="0.25">
      <c r="B552" s="63"/>
      <c r="C552" s="63"/>
      <c r="D552" s="63"/>
      <c r="E552" s="63"/>
      <c r="F552" s="63"/>
      <c r="G552" s="63"/>
    </row>
    <row r="553" spans="2:7" x14ac:dyDescent="0.25">
      <c r="B553" s="63"/>
      <c r="C553" s="63"/>
      <c r="D553" s="63"/>
      <c r="E553" s="63"/>
      <c r="F553" s="63"/>
      <c r="G553" s="63"/>
    </row>
    <row r="554" spans="2:7" x14ac:dyDescent="0.25">
      <c r="B554" s="63"/>
      <c r="C554" s="63"/>
      <c r="D554" s="63"/>
      <c r="E554" s="63"/>
      <c r="F554" s="63"/>
      <c r="G554" s="63"/>
    </row>
    <row r="555" spans="2:7" x14ac:dyDescent="0.25">
      <c r="B555" s="63"/>
      <c r="C555" s="63"/>
      <c r="D555" s="63"/>
      <c r="E555" s="63"/>
      <c r="F555" s="63"/>
      <c r="G555" s="63"/>
    </row>
    <row r="556" spans="2:7" x14ac:dyDescent="0.25">
      <c r="B556" s="63"/>
      <c r="C556" s="63"/>
      <c r="D556" s="63"/>
      <c r="E556" s="63"/>
      <c r="F556" s="63"/>
      <c r="G556" s="63"/>
    </row>
    <row r="557" spans="2:7" x14ac:dyDescent="0.25">
      <c r="B557" s="63"/>
      <c r="C557" s="63"/>
      <c r="D557" s="63"/>
      <c r="E557" s="63"/>
      <c r="F557" s="63"/>
      <c r="G557" s="63"/>
    </row>
    <row r="558" spans="2:7" x14ac:dyDescent="0.25">
      <c r="B558" s="63"/>
      <c r="C558" s="63"/>
      <c r="D558" s="63"/>
      <c r="E558" s="63"/>
      <c r="F558" s="63"/>
      <c r="G558" s="63"/>
    </row>
    <row r="559" spans="2:7" x14ac:dyDescent="0.25">
      <c r="B559" s="63"/>
      <c r="C559" s="63"/>
      <c r="D559" s="63"/>
      <c r="E559" s="63"/>
      <c r="F559" s="63"/>
      <c r="G559" s="63"/>
    </row>
    <row r="560" spans="2:7" x14ac:dyDescent="0.25">
      <c r="B560" s="63"/>
      <c r="C560" s="63"/>
      <c r="D560" s="63"/>
      <c r="E560" s="63"/>
      <c r="F560" s="63"/>
      <c r="G560" s="63"/>
    </row>
    <row r="561" spans="2:7" x14ac:dyDescent="0.25">
      <c r="B561" s="63"/>
      <c r="C561" s="63"/>
      <c r="D561" s="63"/>
      <c r="E561" s="63"/>
      <c r="F561" s="63"/>
      <c r="G561" s="63"/>
    </row>
    <row r="562" spans="2:7" x14ac:dyDescent="0.25">
      <c r="B562" s="63"/>
      <c r="C562" s="63"/>
      <c r="D562" s="63"/>
      <c r="E562" s="63"/>
      <c r="F562" s="63"/>
      <c r="G562" s="63"/>
    </row>
    <row r="563" spans="2:7" x14ac:dyDescent="0.25">
      <c r="B563" s="63"/>
      <c r="C563" s="63"/>
      <c r="D563" s="63"/>
      <c r="E563" s="63"/>
      <c r="F563" s="63"/>
      <c r="G563" s="63"/>
    </row>
    <row r="564" spans="2:7" x14ac:dyDescent="0.25">
      <c r="B564" s="63"/>
      <c r="C564" s="63"/>
      <c r="D564" s="63"/>
      <c r="E564" s="63"/>
      <c r="F564" s="63"/>
      <c r="G564" s="63"/>
    </row>
    <row r="565" spans="2:7" x14ac:dyDescent="0.25">
      <c r="B565" s="63"/>
      <c r="C565" s="63"/>
      <c r="D565" s="63"/>
      <c r="E565" s="63"/>
      <c r="F565" s="63"/>
      <c r="G565" s="63"/>
    </row>
    <row r="566" spans="2:7" x14ac:dyDescent="0.25">
      <c r="B566" s="63"/>
      <c r="C566" s="63"/>
      <c r="D566" s="63"/>
      <c r="E566" s="63"/>
      <c r="F566" s="63"/>
      <c r="G566" s="63"/>
    </row>
    <row r="567" spans="2:7" x14ac:dyDescent="0.25">
      <c r="B567" s="63"/>
      <c r="C567" s="63"/>
      <c r="D567" s="63"/>
      <c r="E567" s="63"/>
      <c r="F567" s="63"/>
      <c r="G567" s="63"/>
    </row>
    <row r="568" spans="2:7" x14ac:dyDescent="0.25">
      <c r="B568" s="63"/>
      <c r="C568" s="63"/>
      <c r="D568" s="63"/>
      <c r="E568" s="63"/>
      <c r="F568" s="63"/>
      <c r="G568" s="63"/>
    </row>
    <row r="569" spans="2:7" x14ac:dyDescent="0.25">
      <c r="B569" s="63"/>
      <c r="C569" s="63"/>
      <c r="D569" s="63"/>
      <c r="E569" s="63"/>
      <c r="F569" s="63"/>
      <c r="G569" s="63"/>
    </row>
    <row r="570" spans="2:7" x14ac:dyDescent="0.25">
      <c r="B570" s="63"/>
      <c r="C570" s="63"/>
      <c r="D570" s="63"/>
      <c r="E570" s="63"/>
      <c r="F570" s="63"/>
      <c r="G570" s="63"/>
    </row>
    <row r="571" spans="2:7" x14ac:dyDescent="0.25">
      <c r="B571" s="63"/>
      <c r="C571" s="63"/>
      <c r="D571" s="63"/>
      <c r="E571" s="63"/>
      <c r="F571" s="63"/>
      <c r="G571" s="63"/>
    </row>
    <row r="572" spans="2:7" x14ac:dyDescent="0.25">
      <c r="B572" s="63"/>
      <c r="C572" s="63"/>
      <c r="D572" s="63"/>
      <c r="E572" s="63"/>
      <c r="F572" s="63"/>
      <c r="G572" s="63"/>
    </row>
    <row r="573" spans="2:7" x14ac:dyDescent="0.25">
      <c r="B573" s="63"/>
      <c r="C573" s="63"/>
      <c r="D573" s="63"/>
      <c r="E573" s="63"/>
      <c r="F573" s="63"/>
      <c r="G573" s="63"/>
    </row>
    <row r="574" spans="2:7" x14ac:dyDescent="0.25">
      <c r="B574" s="63"/>
      <c r="C574" s="63"/>
      <c r="D574" s="63"/>
      <c r="E574" s="63"/>
      <c r="F574" s="63"/>
      <c r="G574" s="63"/>
    </row>
    <row r="575" spans="2:7" x14ac:dyDescent="0.25">
      <c r="B575" s="63"/>
      <c r="C575" s="63"/>
      <c r="D575" s="63"/>
      <c r="E575" s="63"/>
      <c r="F575" s="63"/>
      <c r="G575" s="63"/>
    </row>
    <row r="576" spans="2:7" x14ac:dyDescent="0.25">
      <c r="B576" s="63"/>
      <c r="C576" s="63"/>
      <c r="D576" s="63"/>
      <c r="E576" s="63"/>
      <c r="F576" s="63"/>
      <c r="G576" s="63"/>
    </row>
    <row r="577" spans="2:7" x14ac:dyDescent="0.25">
      <c r="B577" s="63"/>
      <c r="C577" s="63"/>
      <c r="D577" s="63"/>
      <c r="E577" s="63"/>
      <c r="F577" s="63"/>
      <c r="G577" s="63"/>
    </row>
    <row r="578" spans="2:7" x14ac:dyDescent="0.25">
      <c r="B578" s="63"/>
      <c r="C578" s="63"/>
      <c r="D578" s="63"/>
      <c r="E578" s="63"/>
      <c r="F578" s="63"/>
      <c r="G578" s="63"/>
    </row>
    <row r="579" spans="2:7" x14ac:dyDescent="0.25">
      <c r="B579" s="63"/>
      <c r="C579" s="63"/>
      <c r="D579" s="63"/>
      <c r="E579" s="63"/>
      <c r="F579" s="63"/>
      <c r="G579" s="63"/>
    </row>
    <row r="580" spans="2:7" x14ac:dyDescent="0.25">
      <c r="B580" s="63"/>
      <c r="C580" s="63"/>
      <c r="D580" s="63"/>
      <c r="E580" s="63"/>
      <c r="F580" s="63"/>
      <c r="G580" s="63"/>
    </row>
    <row r="581" spans="2:7" x14ac:dyDescent="0.25">
      <c r="B581" s="63"/>
      <c r="C581" s="63"/>
      <c r="D581" s="63"/>
      <c r="E581" s="63"/>
      <c r="F581" s="63"/>
      <c r="G581" s="63"/>
    </row>
    <row r="582" spans="2:7" x14ac:dyDescent="0.25">
      <c r="B582" s="63"/>
      <c r="C582" s="63"/>
      <c r="D582" s="63"/>
      <c r="E582" s="63"/>
      <c r="F582" s="63"/>
      <c r="G582" s="63"/>
    </row>
    <row r="583" spans="2:7" x14ac:dyDescent="0.25">
      <c r="B583" s="63"/>
      <c r="C583" s="63"/>
      <c r="D583" s="63"/>
      <c r="E583" s="63"/>
      <c r="F583" s="63"/>
      <c r="G583" s="63"/>
    </row>
    <row r="584" spans="2:7" x14ac:dyDescent="0.25">
      <c r="B584" s="63"/>
      <c r="C584" s="63"/>
      <c r="D584" s="63"/>
      <c r="E584" s="63"/>
      <c r="F584" s="63"/>
      <c r="G584" s="63"/>
    </row>
    <row r="585" spans="2:7" x14ac:dyDescent="0.25">
      <c r="B585" s="63"/>
      <c r="C585" s="63"/>
      <c r="D585" s="63"/>
      <c r="E585" s="63"/>
      <c r="F585" s="63"/>
      <c r="G585" s="63"/>
    </row>
    <row r="586" spans="2:7" x14ac:dyDescent="0.25">
      <c r="B586" s="63"/>
      <c r="C586" s="63"/>
      <c r="D586" s="63"/>
      <c r="E586" s="63"/>
      <c r="F586" s="63"/>
      <c r="G586" s="63"/>
    </row>
    <row r="587" spans="2:7" x14ac:dyDescent="0.25">
      <c r="B587" s="63"/>
      <c r="C587" s="63"/>
      <c r="D587" s="63"/>
      <c r="E587" s="63"/>
      <c r="F587" s="63"/>
      <c r="G587" s="63"/>
    </row>
    <row r="588" spans="2:7" x14ac:dyDescent="0.25">
      <c r="B588" s="63"/>
      <c r="C588" s="63"/>
      <c r="D588" s="63"/>
      <c r="E588" s="63"/>
      <c r="F588" s="63"/>
      <c r="G588" s="63"/>
    </row>
    <row r="589" spans="2:7" x14ac:dyDescent="0.25">
      <c r="B589" s="63"/>
      <c r="C589" s="63"/>
      <c r="D589" s="63"/>
      <c r="E589" s="63"/>
      <c r="F589" s="63"/>
      <c r="G589" s="63"/>
    </row>
    <row r="590" spans="2:7" x14ac:dyDescent="0.25">
      <c r="B590" s="63"/>
      <c r="C590" s="63"/>
      <c r="D590" s="63"/>
      <c r="E590" s="63"/>
      <c r="F590" s="63"/>
      <c r="G590" s="63"/>
    </row>
    <row r="591" spans="2:7" x14ac:dyDescent="0.25">
      <c r="B591" s="63"/>
      <c r="C591" s="63"/>
      <c r="D591" s="63"/>
      <c r="E591" s="63"/>
      <c r="F591" s="63"/>
      <c r="G591" s="63"/>
    </row>
    <row r="592" spans="2:7" x14ac:dyDescent="0.25">
      <c r="B592" s="63"/>
      <c r="C592" s="63"/>
      <c r="D592" s="63"/>
      <c r="E592" s="63"/>
      <c r="F592" s="63"/>
      <c r="G592" s="63"/>
    </row>
    <row r="593" spans="2:7" x14ac:dyDescent="0.25">
      <c r="B593" s="63"/>
      <c r="C593" s="63"/>
      <c r="D593" s="63"/>
      <c r="E593" s="63"/>
      <c r="F593" s="63"/>
      <c r="G593" s="63"/>
    </row>
    <row r="594" spans="2:7" x14ac:dyDescent="0.25">
      <c r="B594" s="63"/>
      <c r="C594" s="63"/>
      <c r="D594" s="63"/>
      <c r="E594" s="63"/>
      <c r="F594" s="63"/>
      <c r="G594" s="63"/>
    </row>
    <row r="595" spans="2:7" x14ac:dyDescent="0.25">
      <c r="B595" s="63"/>
      <c r="C595" s="63"/>
      <c r="D595" s="63"/>
      <c r="E595" s="63"/>
      <c r="F595" s="63"/>
      <c r="G595" s="63"/>
    </row>
    <row r="596" spans="2:7" x14ac:dyDescent="0.25">
      <c r="B596" s="63"/>
      <c r="C596" s="63"/>
      <c r="D596" s="63"/>
      <c r="E596" s="63"/>
      <c r="F596" s="63"/>
      <c r="G596" s="63"/>
    </row>
    <row r="597" spans="2:7" x14ac:dyDescent="0.25">
      <c r="B597" s="63"/>
      <c r="C597" s="63"/>
      <c r="D597" s="63"/>
      <c r="E597" s="63"/>
      <c r="F597" s="63"/>
      <c r="G597" s="63"/>
    </row>
    <row r="598" spans="2:7" x14ac:dyDescent="0.25">
      <c r="B598" s="63"/>
      <c r="C598" s="63"/>
      <c r="D598" s="63"/>
      <c r="E598" s="63"/>
      <c r="F598" s="63"/>
      <c r="G598" s="63"/>
    </row>
    <row r="599" spans="2:7" x14ac:dyDescent="0.25">
      <c r="B599" s="63"/>
      <c r="C599" s="63"/>
      <c r="D599" s="63"/>
      <c r="E599" s="63"/>
      <c r="F599" s="63"/>
      <c r="G599" s="63"/>
    </row>
    <row r="600" spans="2:7" x14ac:dyDescent="0.25">
      <c r="B600" s="63"/>
      <c r="C600" s="63"/>
      <c r="D600" s="63"/>
      <c r="E600" s="63"/>
      <c r="F600" s="63"/>
      <c r="G600" s="63"/>
    </row>
    <row r="601" spans="2:7" x14ac:dyDescent="0.25">
      <c r="B601" s="63"/>
      <c r="C601" s="63"/>
      <c r="D601" s="63"/>
      <c r="E601" s="63"/>
      <c r="F601" s="63"/>
      <c r="G601" s="63"/>
    </row>
    <row r="602" spans="2:7" x14ac:dyDescent="0.25">
      <c r="B602" s="63"/>
      <c r="C602" s="63"/>
      <c r="D602" s="63"/>
      <c r="E602" s="63"/>
      <c r="F602" s="63"/>
      <c r="G602" s="63"/>
    </row>
    <row r="603" spans="2:7" x14ac:dyDescent="0.25">
      <c r="B603" s="63"/>
      <c r="C603" s="63"/>
      <c r="D603" s="63"/>
      <c r="E603" s="63"/>
      <c r="F603" s="63"/>
      <c r="G603" s="63"/>
    </row>
    <row r="604" spans="2:7" x14ac:dyDescent="0.25">
      <c r="B604" s="63"/>
      <c r="C604" s="63"/>
      <c r="D604" s="63"/>
      <c r="E604" s="63"/>
      <c r="F604" s="63"/>
      <c r="G604" s="63"/>
    </row>
    <row r="605" spans="2:7" x14ac:dyDescent="0.25">
      <c r="B605" s="63"/>
      <c r="C605" s="63"/>
      <c r="D605" s="63"/>
      <c r="E605" s="63"/>
      <c r="F605" s="63"/>
      <c r="G605" s="63"/>
    </row>
    <row r="606" spans="2:7" x14ac:dyDescent="0.25">
      <c r="B606" s="63"/>
      <c r="C606" s="63"/>
      <c r="D606" s="63"/>
      <c r="E606" s="63"/>
      <c r="F606" s="63"/>
      <c r="G606" s="63"/>
    </row>
    <row r="607" spans="2:7" x14ac:dyDescent="0.25">
      <c r="B607" s="63"/>
      <c r="C607" s="63"/>
      <c r="D607" s="63"/>
      <c r="E607" s="63"/>
      <c r="F607" s="63"/>
      <c r="G607" s="63"/>
    </row>
    <row r="608" spans="2:7" x14ac:dyDescent="0.25">
      <c r="B608" s="63"/>
      <c r="C608" s="63"/>
      <c r="D608" s="63"/>
      <c r="E608" s="63"/>
      <c r="F608" s="63"/>
      <c r="G608" s="63"/>
    </row>
    <row r="609" spans="2:7" x14ac:dyDescent="0.25">
      <c r="B609" s="63"/>
      <c r="C609" s="63"/>
      <c r="D609" s="63"/>
      <c r="E609" s="63"/>
      <c r="F609" s="63"/>
      <c r="G609" s="63"/>
    </row>
    <row r="610" spans="2:7" x14ac:dyDescent="0.25">
      <c r="B610" s="63"/>
      <c r="C610" s="63"/>
      <c r="D610" s="63"/>
      <c r="E610" s="63"/>
      <c r="F610" s="63"/>
      <c r="G610" s="63"/>
    </row>
    <row r="611" spans="2:7" x14ac:dyDescent="0.25">
      <c r="B611" s="63"/>
      <c r="C611" s="63"/>
      <c r="D611" s="63"/>
      <c r="E611" s="63"/>
      <c r="F611" s="63"/>
      <c r="G611" s="63"/>
    </row>
    <row r="612" spans="2:7" x14ac:dyDescent="0.25">
      <c r="B612" s="63"/>
      <c r="C612" s="63"/>
      <c r="D612" s="63"/>
      <c r="E612" s="63"/>
      <c r="F612" s="63"/>
      <c r="G612" s="63"/>
    </row>
    <row r="613" spans="2:7" x14ac:dyDescent="0.25">
      <c r="B613" s="63"/>
      <c r="C613" s="63"/>
      <c r="D613" s="63"/>
      <c r="E613" s="63"/>
      <c r="F613" s="63"/>
      <c r="G613" s="63"/>
    </row>
    <row r="614" spans="2:7" x14ac:dyDescent="0.25">
      <c r="B614" s="63"/>
      <c r="C614" s="63"/>
      <c r="D614" s="63"/>
      <c r="E614" s="63"/>
      <c r="F614" s="63"/>
      <c r="G614" s="63"/>
    </row>
    <row r="615" spans="2:7" x14ac:dyDescent="0.25">
      <c r="B615" s="63"/>
      <c r="C615" s="63"/>
      <c r="D615" s="63"/>
      <c r="E615" s="63"/>
      <c r="F615" s="63"/>
      <c r="G615" s="63"/>
    </row>
    <row r="616" spans="2:7" x14ac:dyDescent="0.25">
      <c r="B616" s="63"/>
      <c r="C616" s="63"/>
      <c r="D616" s="63"/>
      <c r="E616" s="63"/>
      <c r="F616" s="63"/>
      <c r="G616" s="63"/>
    </row>
    <row r="617" spans="2:7" x14ac:dyDescent="0.25">
      <c r="B617" s="63"/>
      <c r="C617" s="63"/>
      <c r="D617" s="63"/>
      <c r="E617" s="63"/>
      <c r="F617" s="63"/>
      <c r="G617" s="63"/>
    </row>
    <row r="618" spans="2:7" x14ac:dyDescent="0.25">
      <c r="B618" s="63"/>
      <c r="C618" s="63"/>
      <c r="D618" s="63"/>
      <c r="E618" s="63"/>
      <c r="F618" s="63"/>
      <c r="G618" s="63"/>
    </row>
    <row r="619" spans="2:7" x14ac:dyDescent="0.25">
      <c r="B619" s="63"/>
      <c r="C619" s="63"/>
      <c r="D619" s="63"/>
      <c r="E619" s="63"/>
      <c r="F619" s="63"/>
      <c r="G619" s="63"/>
    </row>
    <row r="620" spans="2:7" x14ac:dyDescent="0.25">
      <c r="B620" s="63"/>
      <c r="C620" s="63"/>
      <c r="D620" s="63"/>
      <c r="E620" s="63"/>
      <c r="F620" s="63"/>
      <c r="G620" s="63"/>
    </row>
    <row r="621" spans="2:7" x14ac:dyDescent="0.25">
      <c r="B621" s="63"/>
      <c r="C621" s="63"/>
      <c r="D621" s="63"/>
      <c r="E621" s="63"/>
      <c r="F621" s="63"/>
      <c r="G621" s="63"/>
    </row>
    <row r="622" spans="2:7" x14ac:dyDescent="0.25">
      <c r="B622" s="63"/>
      <c r="C622" s="63"/>
      <c r="D622" s="63"/>
      <c r="E622" s="63"/>
      <c r="F622" s="63"/>
      <c r="G622" s="63"/>
    </row>
    <row r="623" spans="2:7" x14ac:dyDescent="0.25">
      <c r="B623" s="63"/>
      <c r="C623" s="63"/>
      <c r="D623" s="63"/>
      <c r="E623" s="63"/>
      <c r="F623" s="63"/>
      <c r="G623" s="63"/>
    </row>
    <row r="624" spans="2:7" x14ac:dyDescent="0.25">
      <c r="B624" s="63"/>
      <c r="C624" s="63"/>
      <c r="D624" s="63"/>
      <c r="E624" s="63"/>
      <c r="F624" s="63"/>
      <c r="G624" s="63"/>
    </row>
    <row r="625" spans="2:7" x14ac:dyDescent="0.25">
      <c r="B625" s="63"/>
      <c r="C625" s="63"/>
      <c r="D625" s="63"/>
      <c r="E625" s="63"/>
      <c r="F625" s="63"/>
      <c r="G625" s="63"/>
    </row>
    <row r="626" spans="2:7" x14ac:dyDescent="0.25">
      <c r="B626" s="63"/>
      <c r="C626" s="63"/>
      <c r="D626" s="63"/>
      <c r="E626" s="63"/>
      <c r="F626" s="63"/>
      <c r="G626" s="63"/>
    </row>
    <row r="627" spans="2:7" x14ac:dyDescent="0.25">
      <c r="B627" s="63"/>
      <c r="C627" s="63"/>
      <c r="D627" s="63"/>
      <c r="E627" s="63"/>
      <c r="F627" s="63"/>
      <c r="G627" s="63"/>
    </row>
    <row r="628" spans="2:7" x14ac:dyDescent="0.25">
      <c r="B628" s="63"/>
      <c r="C628" s="63"/>
      <c r="D628" s="63"/>
      <c r="E628" s="63"/>
      <c r="F628" s="63"/>
      <c r="G628" s="63"/>
    </row>
    <row r="629" spans="2:7" x14ac:dyDescent="0.25">
      <c r="B629" s="63"/>
      <c r="C629" s="63"/>
      <c r="D629" s="63"/>
      <c r="E629" s="63"/>
      <c r="F629" s="63"/>
      <c r="G629" s="63"/>
    </row>
    <row r="630" spans="2:7" x14ac:dyDescent="0.25">
      <c r="B630" s="63"/>
      <c r="C630" s="63"/>
      <c r="D630" s="63"/>
      <c r="E630" s="63"/>
      <c r="F630" s="63"/>
      <c r="G630" s="63"/>
    </row>
    <row r="631" spans="2:7" x14ac:dyDescent="0.25">
      <c r="B631" s="63"/>
      <c r="C631" s="63"/>
      <c r="D631" s="63"/>
      <c r="E631" s="63"/>
      <c r="F631" s="63"/>
      <c r="G631" s="63"/>
    </row>
    <row r="632" spans="2:7" x14ac:dyDescent="0.25">
      <c r="B632" s="63"/>
      <c r="C632" s="63"/>
      <c r="D632" s="63"/>
      <c r="E632" s="63"/>
      <c r="F632" s="63"/>
      <c r="G632" s="63"/>
    </row>
    <row r="633" spans="2:7" x14ac:dyDescent="0.25">
      <c r="B633" s="63"/>
      <c r="C633" s="63"/>
      <c r="D633" s="63"/>
      <c r="E633" s="63"/>
      <c r="F633" s="63"/>
      <c r="G633" s="63"/>
    </row>
    <row r="634" spans="2:7" x14ac:dyDescent="0.25">
      <c r="B634" s="63"/>
      <c r="C634" s="63"/>
      <c r="D634" s="63"/>
      <c r="E634" s="63"/>
      <c r="F634" s="63"/>
      <c r="G634" s="63"/>
    </row>
    <row r="635" spans="2:7" x14ac:dyDescent="0.25">
      <c r="B635" s="63"/>
      <c r="C635" s="63"/>
      <c r="D635" s="63"/>
      <c r="E635" s="63"/>
      <c r="F635" s="63"/>
      <c r="G635" s="63"/>
    </row>
    <row r="636" spans="2:7" x14ac:dyDescent="0.25">
      <c r="B636" s="63"/>
      <c r="C636" s="63"/>
      <c r="D636" s="63"/>
      <c r="E636" s="63"/>
      <c r="F636" s="63"/>
      <c r="G636" s="63"/>
    </row>
    <row r="637" spans="2:7" x14ac:dyDescent="0.25">
      <c r="B637" s="63"/>
      <c r="C637" s="63"/>
      <c r="D637" s="63"/>
      <c r="E637" s="63"/>
      <c r="F637" s="63"/>
      <c r="G637" s="63"/>
    </row>
    <row r="638" spans="2:7" x14ac:dyDescent="0.25">
      <c r="B638" s="63"/>
      <c r="C638" s="63"/>
      <c r="D638" s="63"/>
      <c r="E638" s="63"/>
      <c r="F638" s="63"/>
      <c r="G638" s="63"/>
    </row>
    <row r="639" spans="2:7" x14ac:dyDescent="0.25">
      <c r="B639" s="63"/>
      <c r="C639" s="63"/>
      <c r="D639" s="63"/>
      <c r="E639" s="63"/>
      <c r="F639" s="63"/>
      <c r="G639" s="63"/>
    </row>
    <row r="640" spans="2:7" x14ac:dyDescent="0.25">
      <c r="B640" s="63"/>
      <c r="C640" s="63"/>
      <c r="D640" s="63"/>
      <c r="E640" s="63"/>
      <c r="F640" s="63"/>
      <c r="G640" s="63"/>
    </row>
    <row r="641" spans="2:7" x14ac:dyDescent="0.25">
      <c r="B641" s="63"/>
      <c r="C641" s="63"/>
      <c r="D641" s="63"/>
      <c r="E641" s="63"/>
      <c r="F641" s="63"/>
      <c r="G641" s="63"/>
    </row>
    <row r="642" spans="2:7" x14ac:dyDescent="0.25">
      <c r="B642" s="63"/>
      <c r="C642" s="63"/>
      <c r="D642" s="63"/>
      <c r="E642" s="63"/>
      <c r="F642" s="63"/>
      <c r="G642" s="63"/>
    </row>
    <row r="643" spans="2:7" x14ac:dyDescent="0.25">
      <c r="B643" s="63"/>
      <c r="C643" s="63"/>
      <c r="D643" s="63"/>
      <c r="E643" s="63"/>
      <c r="F643" s="63"/>
      <c r="G643" s="63"/>
    </row>
    <row r="644" spans="2:7" x14ac:dyDescent="0.25">
      <c r="B644" s="63"/>
      <c r="C644" s="63"/>
      <c r="D644" s="63"/>
      <c r="E644" s="63"/>
      <c r="F644" s="63"/>
      <c r="G644" s="63"/>
    </row>
    <row r="645" spans="2:7" x14ac:dyDescent="0.25">
      <c r="B645" s="63"/>
      <c r="C645" s="63"/>
      <c r="D645" s="63"/>
      <c r="E645" s="63"/>
      <c r="F645" s="63"/>
      <c r="G645" s="63"/>
    </row>
    <row r="646" spans="2:7" x14ac:dyDescent="0.25">
      <c r="B646" s="63"/>
      <c r="C646" s="63"/>
      <c r="D646" s="63"/>
      <c r="E646" s="63"/>
      <c r="F646" s="63"/>
      <c r="G646" s="63"/>
    </row>
    <row r="647" spans="2:7" x14ac:dyDescent="0.25">
      <c r="B647" s="63"/>
      <c r="C647" s="63"/>
      <c r="D647" s="63"/>
      <c r="E647" s="63"/>
      <c r="F647" s="63"/>
      <c r="G647" s="63"/>
    </row>
    <row r="648" spans="2:7" x14ac:dyDescent="0.25">
      <c r="B648" s="63"/>
      <c r="C648" s="63"/>
      <c r="D648" s="63"/>
      <c r="E648" s="63"/>
      <c r="F648" s="63"/>
      <c r="G648" s="63"/>
    </row>
    <row r="649" spans="2:7" x14ac:dyDescent="0.25">
      <c r="B649" s="63"/>
      <c r="C649" s="63"/>
      <c r="D649" s="63"/>
      <c r="E649" s="63"/>
      <c r="F649" s="63"/>
      <c r="G649" s="63"/>
    </row>
    <row r="650" spans="2:7" x14ac:dyDescent="0.25">
      <c r="B650" s="63"/>
      <c r="C650" s="63"/>
      <c r="D650" s="63"/>
      <c r="E650" s="63"/>
      <c r="F650" s="63"/>
      <c r="G650" s="63"/>
    </row>
    <row r="651" spans="2:7" x14ac:dyDescent="0.25">
      <c r="B651" s="63"/>
      <c r="C651" s="63"/>
      <c r="D651" s="63"/>
      <c r="E651" s="63"/>
      <c r="F651" s="63"/>
      <c r="G651" s="63"/>
    </row>
    <row r="652" spans="2:7" x14ac:dyDescent="0.25">
      <c r="B652" s="63"/>
      <c r="C652" s="63"/>
      <c r="D652" s="63"/>
      <c r="E652" s="63"/>
      <c r="F652" s="63"/>
      <c r="G652" s="63"/>
    </row>
    <row r="653" spans="2:7" x14ac:dyDescent="0.25">
      <c r="B653" s="63"/>
      <c r="C653" s="63"/>
      <c r="D653" s="63"/>
      <c r="E653" s="63"/>
      <c r="F653" s="63"/>
      <c r="G653" s="63"/>
    </row>
    <row r="654" spans="2:7" x14ac:dyDescent="0.25">
      <c r="B654" s="63"/>
      <c r="C654" s="63"/>
      <c r="D654" s="63"/>
      <c r="E654" s="63"/>
      <c r="F654" s="63"/>
      <c r="G654" s="63"/>
    </row>
    <row r="655" spans="2:7" x14ac:dyDescent="0.25">
      <c r="B655" s="63"/>
      <c r="C655" s="63"/>
      <c r="D655" s="63"/>
      <c r="E655" s="63"/>
      <c r="F655" s="63"/>
      <c r="G655" s="63"/>
    </row>
    <row r="656" spans="2:7" x14ac:dyDescent="0.25">
      <c r="B656" s="63"/>
      <c r="C656" s="63"/>
      <c r="D656" s="63"/>
      <c r="E656" s="63"/>
      <c r="F656" s="63"/>
      <c r="G656" s="63"/>
    </row>
    <row r="657" spans="2:7" x14ac:dyDescent="0.25">
      <c r="B657" s="63"/>
      <c r="C657" s="63"/>
      <c r="D657" s="63"/>
      <c r="E657" s="63"/>
      <c r="F657" s="63"/>
      <c r="G657" s="63"/>
    </row>
    <row r="658" spans="2:7" x14ac:dyDescent="0.25">
      <c r="B658" s="63"/>
      <c r="C658" s="63"/>
      <c r="D658" s="63"/>
      <c r="E658" s="63"/>
      <c r="F658" s="63"/>
      <c r="G658" s="63"/>
    </row>
    <row r="659" spans="2:7" x14ac:dyDescent="0.25">
      <c r="B659" s="63"/>
      <c r="C659" s="63"/>
      <c r="D659" s="63"/>
      <c r="E659" s="63"/>
      <c r="F659" s="63"/>
      <c r="G659" s="63"/>
    </row>
    <row r="660" spans="2:7" x14ac:dyDescent="0.25">
      <c r="B660" s="63"/>
      <c r="C660" s="63"/>
      <c r="D660" s="63"/>
      <c r="E660" s="63"/>
      <c r="F660" s="63"/>
      <c r="G660" s="63"/>
    </row>
    <row r="661" spans="2:7" x14ac:dyDescent="0.25">
      <c r="B661" s="63"/>
      <c r="C661" s="63"/>
      <c r="D661" s="63"/>
      <c r="E661" s="63"/>
      <c r="F661" s="63"/>
      <c r="G661" s="63"/>
    </row>
    <row r="662" spans="2:7" x14ac:dyDescent="0.25">
      <c r="B662" s="63"/>
      <c r="C662" s="63"/>
      <c r="D662" s="63"/>
      <c r="E662" s="63"/>
      <c r="F662" s="63"/>
      <c r="G662" s="63"/>
    </row>
    <row r="663" spans="2:7" x14ac:dyDescent="0.25">
      <c r="B663" s="63"/>
      <c r="C663" s="63"/>
      <c r="D663" s="63"/>
      <c r="E663" s="63"/>
      <c r="F663" s="63"/>
      <c r="G663" s="63"/>
    </row>
    <row r="664" spans="2:7" x14ac:dyDescent="0.25">
      <c r="B664" s="63"/>
      <c r="C664" s="63"/>
      <c r="D664" s="63"/>
      <c r="E664" s="63"/>
      <c r="F664" s="63"/>
      <c r="G664" s="63"/>
    </row>
    <row r="665" spans="2:7" x14ac:dyDescent="0.25">
      <c r="B665" s="63"/>
      <c r="C665" s="63"/>
      <c r="D665" s="63"/>
      <c r="E665" s="63"/>
      <c r="F665" s="63"/>
      <c r="G665" s="63"/>
    </row>
    <row r="666" spans="2:7" x14ac:dyDescent="0.25">
      <c r="B666" s="63"/>
      <c r="C666" s="63"/>
      <c r="D666" s="63"/>
      <c r="E666" s="63"/>
      <c r="F666" s="63"/>
      <c r="G666" s="63"/>
    </row>
    <row r="667" spans="2:7" x14ac:dyDescent="0.25">
      <c r="B667" s="63"/>
      <c r="C667" s="63"/>
      <c r="D667" s="63"/>
      <c r="E667" s="63"/>
      <c r="F667" s="63"/>
      <c r="G667" s="63"/>
    </row>
    <row r="668" spans="2:7" x14ac:dyDescent="0.25">
      <c r="B668" s="63"/>
      <c r="C668" s="63"/>
      <c r="D668" s="63"/>
      <c r="E668" s="63"/>
      <c r="F668" s="63"/>
      <c r="G668" s="63"/>
    </row>
    <row r="669" spans="2:7" x14ac:dyDescent="0.25">
      <c r="B669" s="63"/>
      <c r="C669" s="63"/>
      <c r="D669" s="63"/>
      <c r="E669" s="63"/>
      <c r="F669" s="63"/>
      <c r="G669" s="63"/>
    </row>
    <row r="670" spans="2:7" x14ac:dyDescent="0.25">
      <c r="B670" s="63"/>
      <c r="C670" s="63"/>
      <c r="D670" s="63"/>
      <c r="E670" s="63"/>
      <c r="F670" s="63"/>
      <c r="G670" s="63"/>
    </row>
    <row r="671" spans="2:7" x14ac:dyDescent="0.25">
      <c r="B671" s="63"/>
      <c r="C671" s="63"/>
      <c r="D671" s="63"/>
      <c r="E671" s="63"/>
      <c r="F671" s="63"/>
      <c r="G671" s="63"/>
    </row>
    <row r="672" spans="2:7" x14ac:dyDescent="0.25">
      <c r="B672" s="63"/>
      <c r="C672" s="63"/>
      <c r="D672" s="63"/>
      <c r="E672" s="63"/>
      <c r="F672" s="63"/>
      <c r="G672" s="63"/>
    </row>
    <row r="673" spans="2:7" x14ac:dyDescent="0.25">
      <c r="B673" s="63"/>
      <c r="C673" s="63"/>
      <c r="D673" s="63"/>
      <c r="E673" s="63"/>
      <c r="F673" s="63"/>
      <c r="G673" s="63"/>
    </row>
    <row r="674" spans="2:7" x14ac:dyDescent="0.25">
      <c r="B674" s="63"/>
      <c r="C674" s="63"/>
      <c r="D674" s="63"/>
      <c r="E674" s="63"/>
      <c r="F674" s="63"/>
      <c r="G674" s="63"/>
    </row>
    <row r="675" spans="2:7" x14ac:dyDescent="0.25">
      <c r="B675" s="63"/>
      <c r="C675" s="63"/>
      <c r="D675" s="63"/>
      <c r="E675" s="63"/>
      <c r="F675" s="63"/>
      <c r="G675" s="63"/>
    </row>
    <row r="676" spans="2:7" x14ac:dyDescent="0.25">
      <c r="B676" s="63"/>
      <c r="C676" s="63"/>
      <c r="D676" s="63"/>
      <c r="E676" s="63"/>
      <c r="F676" s="63"/>
      <c r="G676" s="63"/>
    </row>
    <row r="677" spans="2:7" x14ac:dyDescent="0.25">
      <c r="B677" s="63"/>
      <c r="C677" s="63"/>
      <c r="D677" s="63"/>
      <c r="E677" s="63"/>
      <c r="F677" s="63"/>
      <c r="G677" s="63"/>
    </row>
    <row r="678" spans="2:7" x14ac:dyDescent="0.25">
      <c r="B678" s="63"/>
      <c r="C678" s="63"/>
      <c r="D678" s="63"/>
      <c r="E678" s="63"/>
      <c r="F678" s="63"/>
      <c r="G678" s="63"/>
    </row>
    <row r="679" spans="2:7" x14ac:dyDescent="0.25">
      <c r="B679" s="63"/>
      <c r="C679" s="63"/>
      <c r="D679" s="63"/>
      <c r="E679" s="63"/>
      <c r="F679" s="63"/>
      <c r="G679" s="63"/>
    </row>
    <row r="680" spans="2:7" x14ac:dyDescent="0.25">
      <c r="B680" s="63"/>
      <c r="C680" s="63"/>
      <c r="D680" s="63"/>
      <c r="E680" s="63"/>
      <c r="F680" s="63"/>
      <c r="G680" s="63"/>
    </row>
    <row r="681" spans="2:7" x14ac:dyDescent="0.25">
      <c r="B681" s="63"/>
      <c r="C681" s="63"/>
      <c r="D681" s="63"/>
      <c r="E681" s="63"/>
      <c r="F681" s="63"/>
      <c r="G681" s="63"/>
    </row>
    <row r="682" spans="2:7" x14ac:dyDescent="0.25">
      <c r="B682" s="63"/>
      <c r="C682" s="63"/>
      <c r="D682" s="63"/>
      <c r="E682" s="63"/>
      <c r="F682" s="63"/>
      <c r="G682" s="63"/>
    </row>
    <row r="683" spans="2:7" x14ac:dyDescent="0.25">
      <c r="B683" s="63"/>
      <c r="C683" s="63"/>
      <c r="D683" s="63"/>
      <c r="E683" s="63"/>
      <c r="F683" s="63"/>
      <c r="G683" s="63"/>
    </row>
    <row r="684" spans="2:7" x14ac:dyDescent="0.25">
      <c r="B684" s="63"/>
      <c r="C684" s="63"/>
      <c r="D684" s="63"/>
      <c r="E684" s="63"/>
      <c r="F684" s="63"/>
      <c r="G684" s="63"/>
    </row>
    <row r="685" spans="2:7" x14ac:dyDescent="0.25">
      <c r="B685" s="63"/>
      <c r="C685" s="63"/>
      <c r="D685" s="63"/>
      <c r="E685" s="63"/>
      <c r="F685" s="63"/>
      <c r="G685" s="63"/>
    </row>
    <row r="686" spans="2:7" x14ac:dyDescent="0.25">
      <c r="B686" s="63"/>
      <c r="C686" s="63"/>
      <c r="D686" s="63"/>
      <c r="E686" s="63"/>
      <c r="F686" s="63"/>
      <c r="G686" s="63"/>
    </row>
    <row r="687" spans="2:7" x14ac:dyDescent="0.25">
      <c r="B687" s="63"/>
      <c r="C687" s="63"/>
      <c r="D687" s="63"/>
      <c r="E687" s="63"/>
      <c r="F687" s="63"/>
      <c r="G687" s="63"/>
    </row>
    <row r="688" spans="2:7" x14ac:dyDescent="0.25">
      <c r="B688" s="63"/>
      <c r="C688" s="63"/>
      <c r="D688" s="63"/>
      <c r="E688" s="63"/>
      <c r="F688" s="63"/>
      <c r="G688" s="63"/>
    </row>
    <row r="689" spans="2:7" x14ac:dyDescent="0.25">
      <c r="B689" s="63"/>
      <c r="C689" s="63"/>
      <c r="D689" s="63"/>
      <c r="E689" s="63"/>
      <c r="F689" s="63"/>
      <c r="G689" s="63"/>
    </row>
    <row r="690" spans="2:7" x14ac:dyDescent="0.25">
      <c r="B690" s="63"/>
      <c r="C690" s="63"/>
      <c r="D690" s="63"/>
      <c r="E690" s="63"/>
      <c r="F690" s="63"/>
      <c r="G690" s="63"/>
    </row>
    <row r="691" spans="2:7" x14ac:dyDescent="0.25">
      <c r="B691" s="63"/>
      <c r="C691" s="63"/>
      <c r="D691" s="63"/>
      <c r="E691" s="63"/>
      <c r="F691" s="63"/>
      <c r="G691" s="63"/>
    </row>
    <row r="692" spans="2:7" x14ac:dyDescent="0.25">
      <c r="B692" s="63"/>
      <c r="C692" s="63"/>
      <c r="D692" s="63"/>
      <c r="E692" s="63"/>
      <c r="F692" s="63"/>
      <c r="G692" s="63"/>
    </row>
    <row r="693" spans="2:7" x14ac:dyDescent="0.25">
      <c r="B693" s="63"/>
      <c r="C693" s="63"/>
      <c r="D693" s="63"/>
      <c r="E693" s="63"/>
      <c r="F693" s="63"/>
      <c r="G693" s="63"/>
    </row>
    <row r="694" spans="2:7" x14ac:dyDescent="0.25">
      <c r="B694" s="63"/>
      <c r="C694" s="63"/>
      <c r="D694" s="63"/>
      <c r="E694" s="63"/>
      <c r="F694" s="63"/>
      <c r="G694" s="63"/>
    </row>
    <row r="695" spans="2:7" x14ac:dyDescent="0.25">
      <c r="B695" s="63"/>
      <c r="C695" s="63"/>
      <c r="D695" s="63"/>
      <c r="E695" s="63"/>
      <c r="F695" s="63"/>
      <c r="G695" s="63"/>
    </row>
    <row r="696" spans="2:7" x14ac:dyDescent="0.25">
      <c r="B696" s="63"/>
      <c r="C696" s="63"/>
      <c r="D696" s="63"/>
      <c r="E696" s="63"/>
      <c r="F696" s="63"/>
      <c r="G696" s="63"/>
    </row>
    <row r="697" spans="2:7" x14ac:dyDescent="0.25">
      <c r="B697" s="63"/>
      <c r="C697" s="63"/>
      <c r="D697" s="63"/>
      <c r="E697" s="63"/>
      <c r="F697" s="63"/>
      <c r="G697" s="63"/>
    </row>
    <row r="698" spans="2:7" x14ac:dyDescent="0.25">
      <c r="B698" s="63"/>
      <c r="C698" s="63"/>
      <c r="D698" s="63"/>
      <c r="E698" s="63"/>
      <c r="F698" s="63"/>
      <c r="G698" s="63"/>
    </row>
    <row r="699" spans="2:7" x14ac:dyDescent="0.25">
      <c r="B699" s="63"/>
      <c r="C699" s="63"/>
      <c r="D699" s="63"/>
      <c r="E699" s="63"/>
      <c r="F699" s="63"/>
      <c r="G699" s="63"/>
    </row>
    <row r="700" spans="2:7" x14ac:dyDescent="0.25">
      <c r="B700" s="63"/>
      <c r="C700" s="63"/>
      <c r="D700" s="63"/>
      <c r="E700" s="63"/>
      <c r="F700" s="63"/>
      <c r="G700" s="63"/>
    </row>
    <row r="701" spans="2:7" x14ac:dyDescent="0.25">
      <c r="B701" s="63"/>
      <c r="C701" s="63"/>
      <c r="D701" s="63"/>
      <c r="E701" s="63"/>
      <c r="F701" s="63"/>
      <c r="G701" s="63"/>
    </row>
    <row r="702" spans="2:7" x14ac:dyDescent="0.25">
      <c r="B702" s="63"/>
      <c r="C702" s="63"/>
      <c r="D702" s="63"/>
      <c r="E702" s="63"/>
      <c r="F702" s="63"/>
      <c r="G702" s="63"/>
    </row>
    <row r="703" spans="2:7" x14ac:dyDescent="0.25">
      <c r="B703" s="63"/>
      <c r="C703" s="63"/>
      <c r="D703" s="63"/>
      <c r="E703" s="63"/>
      <c r="F703" s="63"/>
      <c r="G703" s="63"/>
    </row>
    <row r="704" spans="2:7" x14ac:dyDescent="0.25">
      <c r="B704" s="63"/>
      <c r="C704" s="63"/>
      <c r="D704" s="63"/>
      <c r="E704" s="63"/>
      <c r="F704" s="63"/>
      <c r="G704" s="63"/>
    </row>
    <row r="705" spans="2:7" x14ac:dyDescent="0.25">
      <c r="B705" s="63"/>
      <c r="C705" s="63"/>
      <c r="D705" s="63"/>
      <c r="E705" s="63"/>
      <c r="F705" s="63"/>
      <c r="G705" s="63"/>
    </row>
    <row r="706" spans="2:7" x14ac:dyDescent="0.25">
      <c r="B706" s="63"/>
      <c r="C706" s="63"/>
      <c r="D706" s="63"/>
      <c r="E706" s="63"/>
      <c r="F706" s="63"/>
      <c r="G706" s="63"/>
    </row>
    <row r="707" spans="2:7" x14ac:dyDescent="0.25">
      <c r="B707" s="63"/>
      <c r="C707" s="63"/>
      <c r="D707" s="63"/>
      <c r="E707" s="63"/>
      <c r="F707" s="63"/>
      <c r="G707" s="63"/>
    </row>
    <row r="708" spans="2:7" x14ac:dyDescent="0.25">
      <c r="B708" s="63"/>
      <c r="C708" s="63"/>
      <c r="D708" s="63"/>
      <c r="E708" s="63"/>
      <c r="F708" s="63"/>
      <c r="G708" s="63"/>
    </row>
    <row r="709" spans="2:7" x14ac:dyDescent="0.25">
      <c r="B709" s="63"/>
      <c r="C709" s="63"/>
      <c r="D709" s="63"/>
      <c r="E709" s="63"/>
      <c r="F709" s="63"/>
      <c r="G709" s="63"/>
    </row>
    <row r="710" spans="2:7" x14ac:dyDescent="0.25">
      <c r="B710" s="63"/>
      <c r="C710" s="63"/>
      <c r="D710" s="63"/>
      <c r="E710" s="63"/>
      <c r="F710" s="63"/>
      <c r="G710" s="63"/>
    </row>
    <row r="711" spans="2:7" x14ac:dyDescent="0.25">
      <c r="B711" s="63"/>
      <c r="C711" s="63"/>
      <c r="D711" s="63"/>
      <c r="E711" s="63"/>
      <c r="F711" s="63"/>
      <c r="G711" s="63"/>
    </row>
    <row r="712" spans="2:7" x14ac:dyDescent="0.25">
      <c r="B712" s="63"/>
      <c r="C712" s="63"/>
      <c r="D712" s="63"/>
      <c r="E712" s="63"/>
      <c r="F712" s="63"/>
      <c r="G712" s="63"/>
    </row>
    <row r="713" spans="2:7" x14ac:dyDescent="0.25">
      <c r="B713" s="63"/>
      <c r="C713" s="63"/>
      <c r="D713" s="63"/>
      <c r="E713" s="63"/>
      <c r="F713" s="63"/>
      <c r="G713" s="63"/>
    </row>
    <row r="714" spans="2:7" x14ac:dyDescent="0.25">
      <c r="B714" s="63"/>
      <c r="C714" s="63"/>
      <c r="D714" s="63"/>
      <c r="E714" s="63"/>
      <c r="F714" s="63"/>
      <c r="G714" s="63"/>
    </row>
    <row r="715" spans="2:7" x14ac:dyDescent="0.25">
      <c r="B715" s="63"/>
      <c r="C715" s="63"/>
      <c r="D715" s="63"/>
      <c r="E715" s="63"/>
      <c r="F715" s="63"/>
      <c r="G715" s="63"/>
    </row>
    <row r="716" spans="2:7" x14ac:dyDescent="0.25">
      <c r="B716" s="63"/>
      <c r="C716" s="63"/>
      <c r="D716" s="63"/>
      <c r="E716" s="63"/>
      <c r="F716" s="63"/>
      <c r="G716" s="63"/>
    </row>
    <row r="717" spans="2:7" x14ac:dyDescent="0.25">
      <c r="B717" s="63"/>
      <c r="C717" s="63"/>
      <c r="D717" s="63"/>
      <c r="E717" s="63"/>
      <c r="F717" s="63"/>
      <c r="G717" s="63"/>
    </row>
    <row r="718" spans="2:7" x14ac:dyDescent="0.25">
      <c r="B718" s="63"/>
      <c r="C718" s="63"/>
      <c r="D718" s="63"/>
      <c r="E718" s="63"/>
      <c r="F718" s="63"/>
      <c r="G718" s="63"/>
    </row>
    <row r="719" spans="2:7" x14ac:dyDescent="0.25">
      <c r="B719" s="63"/>
      <c r="C719" s="63"/>
      <c r="D719" s="63"/>
      <c r="E719" s="63"/>
      <c r="F719" s="63"/>
      <c r="G719" s="63"/>
    </row>
    <row r="720" spans="2:7" x14ac:dyDescent="0.25">
      <c r="B720" s="63"/>
      <c r="C720" s="63"/>
      <c r="D720" s="63"/>
      <c r="E720" s="63"/>
      <c r="F720" s="63"/>
      <c r="G720" s="63"/>
    </row>
    <row r="721" spans="2:7" x14ac:dyDescent="0.25">
      <c r="B721" s="63"/>
      <c r="C721" s="63"/>
      <c r="D721" s="63"/>
      <c r="E721" s="63"/>
      <c r="F721" s="63"/>
      <c r="G721" s="63"/>
    </row>
    <row r="722" spans="2:7" x14ac:dyDescent="0.25">
      <c r="B722" s="63"/>
      <c r="C722" s="63"/>
      <c r="D722" s="63"/>
      <c r="E722" s="63"/>
      <c r="F722" s="63"/>
      <c r="G722" s="63"/>
    </row>
    <row r="723" spans="2:7" x14ac:dyDescent="0.25">
      <c r="B723" s="63"/>
      <c r="C723" s="63"/>
      <c r="D723" s="63"/>
      <c r="E723" s="63"/>
      <c r="F723" s="63"/>
      <c r="G723" s="63"/>
    </row>
    <row r="724" spans="2:7" x14ac:dyDescent="0.25">
      <c r="B724" s="63"/>
      <c r="C724" s="63"/>
      <c r="D724" s="63"/>
      <c r="E724" s="63"/>
      <c r="F724" s="63"/>
      <c r="G724" s="63"/>
    </row>
    <row r="725" spans="2:7" x14ac:dyDescent="0.25">
      <c r="B725" s="63"/>
      <c r="C725" s="63"/>
      <c r="D725" s="63"/>
      <c r="E725" s="63"/>
      <c r="F725" s="63"/>
      <c r="G725" s="63"/>
    </row>
    <row r="726" spans="2:7" x14ac:dyDescent="0.25">
      <c r="B726" s="63"/>
      <c r="C726" s="63"/>
      <c r="D726" s="63"/>
      <c r="E726" s="63"/>
      <c r="F726" s="63"/>
      <c r="G726" s="63"/>
    </row>
    <row r="727" spans="2:7" x14ac:dyDescent="0.25">
      <c r="B727" s="63"/>
      <c r="C727" s="63"/>
      <c r="D727" s="63"/>
      <c r="E727" s="63"/>
      <c r="F727" s="63"/>
      <c r="G727" s="63"/>
    </row>
    <row r="728" spans="2:7" x14ac:dyDescent="0.25">
      <c r="B728" s="63"/>
      <c r="C728" s="63"/>
      <c r="D728" s="63"/>
      <c r="E728" s="63"/>
      <c r="F728" s="63"/>
      <c r="G728" s="63"/>
    </row>
    <row r="729" spans="2:7" x14ac:dyDescent="0.25">
      <c r="B729" s="63"/>
      <c r="C729" s="63"/>
      <c r="D729" s="63"/>
      <c r="E729" s="63"/>
      <c r="F729" s="63"/>
      <c r="G729" s="63"/>
    </row>
    <row r="730" spans="2:7" x14ac:dyDescent="0.25">
      <c r="B730" s="63"/>
      <c r="C730" s="63"/>
      <c r="D730" s="63"/>
      <c r="E730" s="63"/>
      <c r="F730" s="63"/>
      <c r="G730" s="63"/>
    </row>
    <row r="731" spans="2:7" x14ac:dyDescent="0.25">
      <c r="B731" s="63"/>
      <c r="C731" s="63"/>
      <c r="D731" s="63"/>
      <c r="E731" s="63"/>
      <c r="F731" s="63"/>
      <c r="G731" s="63"/>
    </row>
    <row r="732" spans="2:7" x14ac:dyDescent="0.25">
      <c r="B732" s="63"/>
      <c r="C732" s="63"/>
      <c r="D732" s="63"/>
      <c r="E732" s="63"/>
      <c r="F732" s="63"/>
      <c r="G732" s="63"/>
    </row>
    <row r="733" spans="2:7" x14ac:dyDescent="0.25">
      <c r="B733" s="63"/>
      <c r="C733" s="63"/>
      <c r="D733" s="63"/>
      <c r="E733" s="63"/>
      <c r="F733" s="63"/>
      <c r="G733" s="63"/>
    </row>
    <row r="734" spans="2:7" x14ac:dyDescent="0.25">
      <c r="B734" s="63"/>
      <c r="C734" s="63"/>
      <c r="D734" s="63"/>
      <c r="E734" s="63"/>
      <c r="F734" s="63"/>
      <c r="G734" s="63"/>
    </row>
    <row r="735" spans="2:7" x14ac:dyDescent="0.25">
      <c r="B735" s="63"/>
      <c r="C735" s="63"/>
      <c r="D735" s="63"/>
      <c r="E735" s="63"/>
      <c r="F735" s="63"/>
      <c r="G735" s="63"/>
    </row>
    <row r="736" spans="2:7" x14ac:dyDescent="0.25">
      <c r="B736" s="63"/>
      <c r="C736" s="63"/>
      <c r="D736" s="63"/>
      <c r="E736" s="63"/>
      <c r="F736" s="63"/>
      <c r="G736" s="63"/>
    </row>
    <row r="737" spans="2:7" x14ac:dyDescent="0.25">
      <c r="B737" s="63"/>
      <c r="C737" s="63"/>
      <c r="D737" s="63"/>
      <c r="E737" s="63"/>
      <c r="F737" s="63"/>
      <c r="G737" s="63"/>
    </row>
    <row r="738" spans="2:7" x14ac:dyDescent="0.25">
      <c r="B738" s="63"/>
      <c r="C738" s="63"/>
      <c r="D738" s="63"/>
      <c r="E738" s="63"/>
      <c r="F738" s="63"/>
      <c r="G738" s="63"/>
    </row>
    <row r="739" spans="2:7" x14ac:dyDescent="0.25">
      <c r="B739" s="63"/>
      <c r="C739" s="63"/>
      <c r="D739" s="63"/>
      <c r="E739" s="63"/>
      <c r="F739" s="63"/>
      <c r="G739" s="63"/>
    </row>
    <row r="740" spans="2:7" x14ac:dyDescent="0.25">
      <c r="B740" s="63"/>
      <c r="C740" s="63"/>
      <c r="D740" s="63"/>
      <c r="E740" s="63"/>
      <c r="F740" s="63"/>
      <c r="G740" s="63"/>
    </row>
    <row r="741" spans="2:7" x14ac:dyDescent="0.25">
      <c r="B741" s="63"/>
      <c r="C741" s="63"/>
      <c r="D741" s="63"/>
      <c r="E741" s="63"/>
      <c r="F741" s="63"/>
      <c r="G741" s="63"/>
    </row>
    <row r="742" spans="2:7" x14ac:dyDescent="0.25">
      <c r="B742" s="63"/>
      <c r="C742" s="63"/>
      <c r="D742" s="63"/>
      <c r="E742" s="63"/>
      <c r="F742" s="63"/>
      <c r="G742" s="63"/>
    </row>
    <row r="743" spans="2:7" x14ac:dyDescent="0.25">
      <c r="B743" s="63"/>
      <c r="C743" s="63"/>
      <c r="D743" s="63"/>
      <c r="E743" s="63"/>
      <c r="F743" s="63"/>
      <c r="G743" s="63"/>
    </row>
    <row r="744" spans="2:7" x14ac:dyDescent="0.25">
      <c r="B744" s="63"/>
      <c r="C744" s="63"/>
      <c r="D744" s="63"/>
      <c r="E744" s="63"/>
      <c r="F744" s="63"/>
      <c r="G744" s="63"/>
    </row>
  </sheetData>
  <sheetProtection password="CEEF" sheet="1" objects="1" scenarios="1"/>
  <customSheetViews>
    <customSheetView guid="{6C0CD2E4-2A50-435E-9084-C983F44C3DA3}" scale="85" showPageBreaks="1" printArea="1" hiddenRows="1" view="pageBreakPreview" topLeftCell="A8">
      <selection activeCell="E26" sqref="E26"/>
      <pageMargins left="0.7" right="0.7" top="0.75" bottom="0.75" header="0.3" footer="0.3"/>
      <pageSetup paperSize="9" orientation="portrait" r:id="rId1"/>
    </customSheetView>
  </customSheetViews>
  <mergeCells count="2">
    <mergeCell ref="G5:G8"/>
    <mergeCell ref="E6:E7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35"/>
  <sheetViews>
    <sheetView view="pageBreakPreview" zoomScale="60" zoomScaleNormal="60" workbookViewId="0">
      <selection activeCell="D31" sqref="D31"/>
    </sheetView>
  </sheetViews>
  <sheetFormatPr defaultRowHeight="15" x14ac:dyDescent="0.25"/>
  <cols>
    <col min="1" max="1" width="9.140625" style="65"/>
    <col min="2" max="2" width="3.28515625" style="65" customWidth="1"/>
    <col min="3" max="3" width="13.140625" style="65" customWidth="1"/>
    <col min="4" max="4" width="16.140625" style="65" customWidth="1"/>
    <col min="5" max="5" width="15.42578125" style="65" customWidth="1"/>
    <col min="6" max="6" width="11.85546875" style="65" customWidth="1"/>
    <col min="7" max="7" width="12.140625" style="65" customWidth="1"/>
    <col min="8" max="8" width="11.140625" style="65" customWidth="1"/>
    <col min="9" max="9" width="12.85546875" style="65" customWidth="1"/>
    <col min="10" max="10" width="13.5703125" style="65" customWidth="1"/>
    <col min="11" max="11" width="12.5703125" style="65" customWidth="1"/>
    <col min="12" max="12" width="13.28515625" style="65" customWidth="1"/>
    <col min="13" max="13" width="12.5703125" style="65" customWidth="1"/>
    <col min="14" max="14" width="13.5703125" style="65" customWidth="1"/>
    <col min="15" max="15" width="12.85546875" style="65" customWidth="1"/>
    <col min="16" max="16" width="12.5703125" style="65" customWidth="1"/>
    <col min="17" max="17" width="15.28515625" style="65" customWidth="1"/>
    <col min="18" max="18" width="14.7109375" style="65" customWidth="1"/>
    <col min="19" max="19" width="14.28515625" style="65" customWidth="1"/>
    <col min="20" max="20" width="12.7109375" style="65" customWidth="1"/>
    <col min="21" max="21" width="12.140625" style="65" customWidth="1"/>
    <col min="22" max="22" width="13.85546875" style="65" customWidth="1"/>
    <col min="23" max="23" width="13.28515625" style="65" customWidth="1"/>
    <col min="24" max="16384" width="9.140625" style="65"/>
  </cols>
  <sheetData>
    <row r="3" spans="3:23" ht="23.25" x14ac:dyDescent="0.35">
      <c r="C3" s="64" t="s">
        <v>150</v>
      </c>
      <c r="L3" s="166" t="s">
        <v>151</v>
      </c>
    </row>
    <row r="4" spans="3:23" ht="21" x14ac:dyDescent="0.35">
      <c r="C4" s="13" t="s">
        <v>52</v>
      </c>
      <c r="D4" s="224" t="s">
        <v>45</v>
      </c>
      <c r="E4" s="224"/>
      <c r="F4" s="224"/>
    </row>
    <row r="5" spans="3:23" ht="15.75" thickBot="1" x14ac:dyDescent="0.3"/>
    <row r="6" spans="3:23" ht="22.5" thickTop="1" thickBot="1" x14ac:dyDescent="0.4">
      <c r="C6" s="212" t="s">
        <v>0</v>
      </c>
      <c r="D6" s="214">
        <v>2013</v>
      </c>
      <c r="E6" s="215"/>
      <c r="F6" s="215"/>
      <c r="G6" s="216"/>
      <c r="H6" s="232">
        <v>2014</v>
      </c>
      <c r="I6" s="233"/>
      <c r="J6" s="233"/>
      <c r="K6" s="234"/>
      <c r="L6" s="226">
        <v>2015</v>
      </c>
      <c r="M6" s="227"/>
      <c r="N6" s="227"/>
      <c r="O6" s="228"/>
      <c r="P6" s="229">
        <v>2016</v>
      </c>
      <c r="Q6" s="230"/>
      <c r="R6" s="230"/>
      <c r="S6" s="231"/>
      <c r="T6" s="221">
        <v>2017</v>
      </c>
      <c r="U6" s="222"/>
      <c r="V6" s="222"/>
      <c r="W6" s="223"/>
    </row>
    <row r="7" spans="3:23" ht="24" customHeight="1" thickTop="1" thickBot="1" x14ac:dyDescent="0.3">
      <c r="C7" s="213"/>
      <c r="D7" s="66" t="s">
        <v>122</v>
      </c>
      <c r="E7" s="66" t="s">
        <v>65</v>
      </c>
      <c r="F7" s="66" t="s">
        <v>123</v>
      </c>
      <c r="G7" s="66" t="s">
        <v>67</v>
      </c>
      <c r="H7" s="67" t="s">
        <v>122</v>
      </c>
      <c r="I7" s="67" t="s">
        <v>65</v>
      </c>
      <c r="J7" s="67" t="s">
        <v>123</v>
      </c>
      <c r="K7" s="67" t="s">
        <v>67</v>
      </c>
      <c r="L7" s="68" t="s">
        <v>122</v>
      </c>
      <c r="M7" s="68" t="s">
        <v>65</v>
      </c>
      <c r="N7" s="68" t="s">
        <v>123</v>
      </c>
      <c r="O7" s="68" t="s">
        <v>67</v>
      </c>
      <c r="P7" s="69" t="s">
        <v>122</v>
      </c>
      <c r="Q7" s="69" t="s">
        <v>65</v>
      </c>
      <c r="R7" s="69" t="s">
        <v>123</v>
      </c>
      <c r="S7" s="69" t="s">
        <v>67</v>
      </c>
      <c r="T7" s="70" t="s">
        <v>122</v>
      </c>
      <c r="U7" s="70" t="s">
        <v>65</v>
      </c>
      <c r="V7" s="70" t="s">
        <v>123</v>
      </c>
      <c r="W7" s="70" t="s">
        <v>67</v>
      </c>
    </row>
    <row r="8" spans="3:23" ht="19.5" thickTop="1" x14ac:dyDescent="0.3">
      <c r="C8" s="71" t="s">
        <v>26</v>
      </c>
      <c r="D8" s="91">
        <v>3000</v>
      </c>
      <c r="E8" s="72">
        <f>D8*D31</f>
        <v>15000</v>
      </c>
      <c r="F8" s="91">
        <v>856</v>
      </c>
      <c r="G8" s="72">
        <f>F8*E31</f>
        <v>4280</v>
      </c>
      <c r="H8" s="93"/>
      <c r="I8" s="73">
        <f>H8*D32</f>
        <v>0</v>
      </c>
      <c r="J8" s="93"/>
      <c r="K8" s="73">
        <f>J8*E31</f>
        <v>0</v>
      </c>
      <c r="L8" s="95"/>
      <c r="M8" s="74">
        <f>L8*D33</f>
        <v>0</v>
      </c>
      <c r="N8" s="95"/>
      <c r="O8" s="74">
        <f>N8*E33</f>
        <v>0</v>
      </c>
      <c r="P8" s="97"/>
      <c r="Q8" s="75">
        <f>P8*D34</f>
        <v>0</v>
      </c>
      <c r="R8" s="97"/>
      <c r="S8" s="75">
        <f>R8*E34</f>
        <v>0</v>
      </c>
      <c r="T8" s="99"/>
      <c r="U8" s="76">
        <f>T8*D35</f>
        <v>0</v>
      </c>
      <c r="V8" s="99"/>
      <c r="W8" s="77">
        <f>V8*E35</f>
        <v>0</v>
      </c>
    </row>
    <row r="9" spans="3:23" ht="18.75" x14ac:dyDescent="0.3">
      <c r="C9" s="71" t="s">
        <v>27</v>
      </c>
      <c r="D9" s="92">
        <v>4596</v>
      </c>
      <c r="E9" s="72">
        <f>D9*D31</f>
        <v>22980</v>
      </c>
      <c r="F9" s="92">
        <v>459</v>
      </c>
      <c r="G9" s="78">
        <f>F9*E31</f>
        <v>2295</v>
      </c>
      <c r="H9" s="94"/>
      <c r="I9" s="73">
        <f>H9*D32</f>
        <v>0</v>
      </c>
      <c r="J9" s="94"/>
      <c r="K9" s="73">
        <f>J9*E32</f>
        <v>0</v>
      </c>
      <c r="L9" s="96"/>
      <c r="M9" s="74">
        <f>L9*D33</f>
        <v>0</v>
      </c>
      <c r="N9" s="96"/>
      <c r="O9" s="74">
        <f>N9*E33</f>
        <v>0</v>
      </c>
      <c r="P9" s="98"/>
      <c r="Q9" s="75">
        <f>P9*D34</f>
        <v>0</v>
      </c>
      <c r="R9" s="98"/>
      <c r="S9" s="75">
        <f>R9*E34</f>
        <v>0</v>
      </c>
      <c r="T9" s="100"/>
      <c r="U9" s="76">
        <f>T9*D35</f>
        <v>0</v>
      </c>
      <c r="V9" s="100"/>
      <c r="W9" s="77">
        <f>V9*E35</f>
        <v>0</v>
      </c>
    </row>
    <row r="10" spans="3:23" ht="18.75" x14ac:dyDescent="0.3">
      <c r="C10" s="71" t="s">
        <v>2</v>
      </c>
      <c r="D10" s="92">
        <v>5784</v>
      </c>
      <c r="E10" s="72">
        <f>D10*D31</f>
        <v>28920</v>
      </c>
      <c r="F10" s="92">
        <v>563</v>
      </c>
      <c r="G10" s="78">
        <f>F10*E31</f>
        <v>2815</v>
      </c>
      <c r="H10" s="94"/>
      <c r="I10" s="73">
        <f>H10*D32</f>
        <v>0</v>
      </c>
      <c r="J10" s="94"/>
      <c r="K10" s="73">
        <f>J10*E32</f>
        <v>0</v>
      </c>
      <c r="L10" s="96"/>
      <c r="M10" s="74">
        <f>L10*D33</f>
        <v>0</v>
      </c>
      <c r="N10" s="96"/>
      <c r="O10" s="74">
        <f>N10*E33</f>
        <v>0</v>
      </c>
      <c r="P10" s="98"/>
      <c r="Q10" s="75">
        <f>P10*D34</f>
        <v>0</v>
      </c>
      <c r="R10" s="98"/>
      <c r="S10" s="75">
        <f>R10*E34</f>
        <v>0</v>
      </c>
      <c r="T10" s="100"/>
      <c r="U10" s="76">
        <f>T10*D35</f>
        <v>0</v>
      </c>
      <c r="V10" s="100"/>
      <c r="W10" s="77">
        <f>V10*E35</f>
        <v>0</v>
      </c>
    </row>
    <row r="11" spans="3:23" ht="18.75" x14ac:dyDescent="0.3">
      <c r="C11" s="71" t="s">
        <v>3</v>
      </c>
      <c r="D11" s="91">
        <v>3654</v>
      </c>
      <c r="E11" s="72">
        <f>D11*D31</f>
        <v>18270</v>
      </c>
      <c r="F11" s="91">
        <v>245</v>
      </c>
      <c r="G11" s="78">
        <f>F11*E31</f>
        <v>1225</v>
      </c>
      <c r="H11" s="93"/>
      <c r="I11" s="73">
        <f>H11*D32</f>
        <v>0</v>
      </c>
      <c r="J11" s="93"/>
      <c r="K11" s="73">
        <f>J11*E32</f>
        <v>0</v>
      </c>
      <c r="L11" s="95"/>
      <c r="M11" s="74">
        <f>L11*D33</f>
        <v>0</v>
      </c>
      <c r="N11" s="95"/>
      <c r="O11" s="74">
        <f>N11*E33</f>
        <v>0</v>
      </c>
      <c r="P11" s="97"/>
      <c r="Q11" s="75">
        <f>P11*D34</f>
        <v>0</v>
      </c>
      <c r="R11" s="97"/>
      <c r="S11" s="75">
        <f>R11*E34</f>
        <v>0</v>
      </c>
      <c r="T11" s="99"/>
      <c r="U11" s="76">
        <f>T11*D35</f>
        <v>0</v>
      </c>
      <c r="V11" s="99"/>
      <c r="W11" s="77">
        <f>V11*E35</f>
        <v>0</v>
      </c>
    </row>
    <row r="12" spans="3:23" ht="18.75" x14ac:dyDescent="0.3">
      <c r="C12" s="71" t="s">
        <v>68</v>
      </c>
      <c r="D12" s="92">
        <v>2222</v>
      </c>
      <c r="E12" s="72">
        <f>D12*D31</f>
        <v>11110</v>
      </c>
      <c r="F12" s="92">
        <v>789</v>
      </c>
      <c r="G12" s="78">
        <f>F12*E31</f>
        <v>3945</v>
      </c>
      <c r="H12" s="94"/>
      <c r="I12" s="73">
        <f>H12*D32</f>
        <v>0</v>
      </c>
      <c r="J12" s="94"/>
      <c r="K12" s="73">
        <f>J12*E32</f>
        <v>0</v>
      </c>
      <c r="L12" s="96"/>
      <c r="M12" s="74">
        <f>L12*D33</f>
        <v>0</v>
      </c>
      <c r="N12" s="96"/>
      <c r="O12" s="74">
        <f>N12*E33</f>
        <v>0</v>
      </c>
      <c r="P12" s="98"/>
      <c r="Q12" s="75">
        <f>P12*D34</f>
        <v>0</v>
      </c>
      <c r="R12" s="98"/>
      <c r="S12" s="75">
        <f>R12*E34</f>
        <v>0</v>
      </c>
      <c r="T12" s="100"/>
      <c r="U12" s="76">
        <f>T12*D35</f>
        <v>0</v>
      </c>
      <c r="V12" s="100"/>
      <c r="W12" s="77">
        <f>V12*E35</f>
        <v>0</v>
      </c>
    </row>
    <row r="13" spans="3:23" ht="18.75" x14ac:dyDescent="0.3">
      <c r="C13" s="71" t="s">
        <v>69</v>
      </c>
      <c r="D13" s="92">
        <v>5569</v>
      </c>
      <c r="E13" s="72">
        <f>D13*D31</f>
        <v>27845</v>
      </c>
      <c r="F13" s="92">
        <v>452</v>
      </c>
      <c r="G13" s="78">
        <f>F13*E31</f>
        <v>2260</v>
      </c>
      <c r="H13" s="94"/>
      <c r="I13" s="73">
        <f>H13*D32</f>
        <v>0</v>
      </c>
      <c r="J13" s="94"/>
      <c r="K13" s="73">
        <f>J13*E32</f>
        <v>0</v>
      </c>
      <c r="L13" s="96"/>
      <c r="M13" s="74">
        <f>L13*D33</f>
        <v>0</v>
      </c>
      <c r="N13" s="96"/>
      <c r="O13" s="74">
        <f>N13*E33</f>
        <v>0</v>
      </c>
      <c r="P13" s="98"/>
      <c r="Q13" s="75">
        <f>P13*D34</f>
        <v>0</v>
      </c>
      <c r="R13" s="98"/>
      <c r="S13" s="75">
        <f>R13*E34</f>
        <v>0</v>
      </c>
      <c r="T13" s="100"/>
      <c r="U13" s="76">
        <f>T13*D35</f>
        <v>0</v>
      </c>
      <c r="V13" s="100"/>
      <c r="W13" s="77">
        <f>V13*E35</f>
        <v>0</v>
      </c>
    </row>
    <row r="14" spans="3:23" ht="18.75" x14ac:dyDescent="0.3">
      <c r="C14" s="71" t="s">
        <v>70</v>
      </c>
      <c r="D14" s="91">
        <v>8569</v>
      </c>
      <c r="E14" s="72">
        <f>D14*D31</f>
        <v>42845</v>
      </c>
      <c r="F14" s="91">
        <v>359</v>
      </c>
      <c r="G14" s="78">
        <f>F14*E31</f>
        <v>1795</v>
      </c>
      <c r="H14" s="93"/>
      <c r="I14" s="73">
        <f>H14*D32</f>
        <v>0</v>
      </c>
      <c r="J14" s="93"/>
      <c r="K14" s="73">
        <f>J14*E32</f>
        <v>0</v>
      </c>
      <c r="L14" s="95"/>
      <c r="M14" s="74">
        <f>L14*D33</f>
        <v>0</v>
      </c>
      <c r="N14" s="95"/>
      <c r="O14" s="74">
        <f>N14*E33</f>
        <v>0</v>
      </c>
      <c r="P14" s="97"/>
      <c r="Q14" s="75">
        <f>P14*D34</f>
        <v>0</v>
      </c>
      <c r="R14" s="97"/>
      <c r="S14" s="75">
        <f>R14*E34</f>
        <v>0</v>
      </c>
      <c r="T14" s="99"/>
      <c r="U14" s="76">
        <f>T14*D35</f>
        <v>0</v>
      </c>
      <c r="V14" s="99"/>
      <c r="W14" s="77">
        <f>V14*E35</f>
        <v>0</v>
      </c>
    </row>
    <row r="15" spans="3:23" ht="18.75" x14ac:dyDescent="0.3">
      <c r="C15" s="71" t="s">
        <v>71</v>
      </c>
      <c r="D15" s="92">
        <v>2145</v>
      </c>
      <c r="E15" s="72">
        <f>D15*D31</f>
        <v>10725</v>
      </c>
      <c r="F15" s="92">
        <v>569</v>
      </c>
      <c r="G15" s="78">
        <f>F15*E31</f>
        <v>2845</v>
      </c>
      <c r="H15" s="94"/>
      <c r="I15" s="73">
        <f>H15*D32</f>
        <v>0</v>
      </c>
      <c r="J15" s="94"/>
      <c r="K15" s="73">
        <f>J15*E32</f>
        <v>0</v>
      </c>
      <c r="L15" s="96"/>
      <c r="M15" s="74">
        <f>L15*D33</f>
        <v>0</v>
      </c>
      <c r="N15" s="96"/>
      <c r="O15" s="74">
        <f>N15*E33</f>
        <v>0</v>
      </c>
      <c r="P15" s="98"/>
      <c r="Q15" s="75">
        <f>P15*D34</f>
        <v>0</v>
      </c>
      <c r="R15" s="98"/>
      <c r="S15" s="75">
        <f>R15*E34</f>
        <v>0</v>
      </c>
      <c r="T15" s="100"/>
      <c r="U15" s="76">
        <f>T15*D35</f>
        <v>0</v>
      </c>
      <c r="V15" s="100"/>
      <c r="W15" s="77">
        <f>V15*E35</f>
        <v>0</v>
      </c>
    </row>
    <row r="16" spans="3:23" ht="18.75" x14ac:dyDescent="0.3">
      <c r="C16" s="71" t="s">
        <v>72</v>
      </c>
      <c r="D16" s="92">
        <v>3665</v>
      </c>
      <c r="E16" s="72">
        <f>D16*D31</f>
        <v>18325</v>
      </c>
      <c r="F16" s="92">
        <v>259</v>
      </c>
      <c r="G16" s="78">
        <f>F16*E31</f>
        <v>1295</v>
      </c>
      <c r="H16" s="94"/>
      <c r="I16" s="73">
        <f>H16*D32</f>
        <v>0</v>
      </c>
      <c r="J16" s="94"/>
      <c r="K16" s="73">
        <f>J16*E32</f>
        <v>0</v>
      </c>
      <c r="L16" s="96"/>
      <c r="M16" s="74">
        <f>L16*D33</f>
        <v>0</v>
      </c>
      <c r="N16" s="96"/>
      <c r="O16" s="74">
        <f>N16*E33</f>
        <v>0</v>
      </c>
      <c r="P16" s="98"/>
      <c r="Q16" s="75">
        <f>P16*D34</f>
        <v>0</v>
      </c>
      <c r="R16" s="98"/>
      <c r="S16" s="75">
        <f>R16*E34</f>
        <v>0</v>
      </c>
      <c r="T16" s="100"/>
      <c r="U16" s="76">
        <f>T16*D35</f>
        <v>0</v>
      </c>
      <c r="V16" s="100"/>
      <c r="W16" s="77">
        <f>V16*E35</f>
        <v>0</v>
      </c>
    </row>
    <row r="17" spans="3:23" ht="18.75" x14ac:dyDescent="0.3">
      <c r="C17" s="71" t="s">
        <v>4</v>
      </c>
      <c r="D17" s="91">
        <v>5566</v>
      </c>
      <c r="E17" s="72">
        <f>D17*D31</f>
        <v>27830</v>
      </c>
      <c r="F17" s="91">
        <v>634</v>
      </c>
      <c r="G17" s="78">
        <f>F17*E31</f>
        <v>3170</v>
      </c>
      <c r="H17" s="93"/>
      <c r="I17" s="73">
        <f>H17*D32</f>
        <v>0</v>
      </c>
      <c r="J17" s="93"/>
      <c r="K17" s="73">
        <f>J17*E32</f>
        <v>0</v>
      </c>
      <c r="L17" s="95"/>
      <c r="M17" s="74">
        <f>L17*D33</f>
        <v>0</v>
      </c>
      <c r="N17" s="95"/>
      <c r="O17" s="74">
        <f>N17*E33</f>
        <v>0</v>
      </c>
      <c r="P17" s="97"/>
      <c r="Q17" s="75">
        <f>P17*D34</f>
        <v>0</v>
      </c>
      <c r="R17" s="97"/>
      <c r="S17" s="75">
        <f>R17*E34</f>
        <v>0</v>
      </c>
      <c r="T17" s="99"/>
      <c r="U17" s="76">
        <f>T17*D35</f>
        <v>0</v>
      </c>
      <c r="V17" s="99"/>
      <c r="W17" s="77">
        <f>V17*E35</f>
        <v>0</v>
      </c>
    </row>
    <row r="18" spans="3:23" ht="18.75" x14ac:dyDescent="0.3">
      <c r="C18" s="71" t="s">
        <v>5</v>
      </c>
      <c r="D18" s="92">
        <v>4566</v>
      </c>
      <c r="E18" s="72">
        <f>D18*D31</f>
        <v>22830</v>
      </c>
      <c r="F18" s="92">
        <v>587</v>
      </c>
      <c r="G18" s="78">
        <f>F18*E31</f>
        <v>2935</v>
      </c>
      <c r="H18" s="94"/>
      <c r="I18" s="73">
        <f>H18*D32</f>
        <v>0</v>
      </c>
      <c r="J18" s="94"/>
      <c r="K18" s="73">
        <f>J18*E32</f>
        <v>0</v>
      </c>
      <c r="L18" s="96"/>
      <c r="M18" s="74">
        <f>L18*D33</f>
        <v>0</v>
      </c>
      <c r="N18" s="96"/>
      <c r="O18" s="74">
        <f>N18*E33</f>
        <v>0</v>
      </c>
      <c r="P18" s="98"/>
      <c r="Q18" s="75">
        <f>P18*D34</f>
        <v>0</v>
      </c>
      <c r="R18" s="98"/>
      <c r="S18" s="75">
        <f>R18*E34</f>
        <v>0</v>
      </c>
      <c r="T18" s="100"/>
      <c r="U18" s="76">
        <f>T18*D35</f>
        <v>0</v>
      </c>
      <c r="V18" s="100"/>
      <c r="W18" s="77">
        <f>V18*E35</f>
        <v>0</v>
      </c>
    </row>
    <row r="19" spans="3:23" ht="18.75" x14ac:dyDescent="0.3">
      <c r="C19" s="71" t="s">
        <v>6</v>
      </c>
      <c r="D19" s="92">
        <v>5</v>
      </c>
      <c r="E19" s="72">
        <f>D19*D31</f>
        <v>25</v>
      </c>
      <c r="F19" s="92">
        <v>256</v>
      </c>
      <c r="G19" s="78">
        <f>F19*E31</f>
        <v>1280</v>
      </c>
      <c r="H19" s="94"/>
      <c r="I19" s="73">
        <f>H19*D32</f>
        <v>0</v>
      </c>
      <c r="J19" s="94"/>
      <c r="K19" s="73">
        <f>J19*E32</f>
        <v>0</v>
      </c>
      <c r="L19" s="96"/>
      <c r="M19" s="74">
        <f>L19*D33</f>
        <v>0</v>
      </c>
      <c r="N19" s="96"/>
      <c r="O19" s="74">
        <f>N19*E33</f>
        <v>0</v>
      </c>
      <c r="P19" s="98"/>
      <c r="Q19" s="75">
        <f>P19*D34</f>
        <v>0</v>
      </c>
      <c r="R19" s="98"/>
      <c r="S19" s="75">
        <f>R19*E34</f>
        <v>0</v>
      </c>
      <c r="T19" s="100"/>
      <c r="U19" s="76">
        <f>T19*D35</f>
        <v>0</v>
      </c>
      <c r="V19" s="100"/>
      <c r="W19" s="77">
        <f>V19*E35</f>
        <v>0</v>
      </c>
    </row>
    <row r="20" spans="3:23" ht="19.5" thickBot="1" x14ac:dyDescent="0.35">
      <c r="C20" s="79" t="s">
        <v>73</v>
      </c>
      <c r="D20" s="80">
        <f>SUM(D8:D19)</f>
        <v>49341</v>
      </c>
      <c r="E20" s="80">
        <f>SUM(E8:E19)</f>
        <v>246705</v>
      </c>
      <c r="F20" s="80">
        <f t="shared" ref="F20:G20" si="0">SUM(F8:F19)</f>
        <v>6028</v>
      </c>
      <c r="G20" s="80">
        <f t="shared" si="0"/>
        <v>30140</v>
      </c>
      <c r="H20" s="80">
        <f>SUM(H8:H19)</f>
        <v>0</v>
      </c>
      <c r="I20" s="80">
        <f t="shared" ref="I20:W20" si="1">SUM(I8:I19)</f>
        <v>0</v>
      </c>
      <c r="J20" s="80">
        <f t="shared" si="1"/>
        <v>0</v>
      </c>
      <c r="K20" s="80">
        <f t="shared" si="1"/>
        <v>0</v>
      </c>
      <c r="L20" s="80">
        <f t="shared" si="1"/>
        <v>0</v>
      </c>
      <c r="M20" s="80">
        <f t="shared" si="1"/>
        <v>0</v>
      </c>
      <c r="N20" s="80">
        <f t="shared" si="1"/>
        <v>0</v>
      </c>
      <c r="O20" s="80">
        <f t="shared" si="1"/>
        <v>0</v>
      </c>
      <c r="P20" s="80">
        <f t="shared" si="1"/>
        <v>0</v>
      </c>
      <c r="Q20" s="80">
        <f t="shared" si="1"/>
        <v>0</v>
      </c>
      <c r="R20" s="80">
        <f t="shared" si="1"/>
        <v>0</v>
      </c>
      <c r="S20" s="80">
        <f t="shared" si="1"/>
        <v>0</v>
      </c>
      <c r="T20" s="80">
        <f t="shared" si="1"/>
        <v>0</v>
      </c>
      <c r="U20" s="80">
        <f t="shared" si="1"/>
        <v>0</v>
      </c>
      <c r="V20" s="80">
        <f t="shared" si="1"/>
        <v>0</v>
      </c>
      <c r="W20" s="81">
        <f t="shared" si="1"/>
        <v>0</v>
      </c>
    </row>
    <row r="21" spans="3:23" ht="15.75" thickTop="1" x14ac:dyDescent="0.25"/>
    <row r="22" spans="3:23" x14ac:dyDescent="0.25">
      <c r="D22" s="65" t="s">
        <v>74</v>
      </c>
    </row>
    <row r="23" spans="3:23" ht="21" x14ac:dyDescent="0.35">
      <c r="C23" s="82"/>
      <c r="D23" s="83" t="s">
        <v>64</v>
      </c>
      <c r="E23" s="84" t="s">
        <v>75</v>
      </c>
      <c r="F23" s="84"/>
      <c r="G23" s="84"/>
      <c r="H23" s="85"/>
      <c r="I23" s="84"/>
      <c r="J23" s="84"/>
      <c r="K23" s="84"/>
      <c r="L23" s="85"/>
      <c r="M23" s="225"/>
      <c r="N23" s="225"/>
      <c r="O23" s="225"/>
      <c r="P23" s="85"/>
      <c r="Q23" s="225"/>
      <c r="R23" s="225"/>
      <c r="S23" s="225"/>
      <c r="T23" s="85"/>
      <c r="U23" s="225"/>
      <c r="V23" s="225"/>
      <c r="W23" s="225"/>
    </row>
    <row r="24" spans="3:23" ht="21" x14ac:dyDescent="0.35">
      <c r="C24" s="82"/>
      <c r="D24" s="83" t="s">
        <v>65</v>
      </c>
      <c r="E24" s="86" t="s">
        <v>76</v>
      </c>
      <c r="F24" s="86"/>
      <c r="G24" s="86"/>
      <c r="H24" s="85"/>
      <c r="I24" s="86"/>
      <c r="J24" s="86"/>
      <c r="K24" s="86"/>
      <c r="L24" s="85"/>
      <c r="M24" s="86"/>
      <c r="N24" s="86"/>
      <c r="O24" s="86"/>
      <c r="P24" s="85"/>
      <c r="Q24" s="86"/>
      <c r="R24" s="86"/>
      <c r="S24" s="86"/>
      <c r="T24" s="85"/>
      <c r="U24" s="86"/>
      <c r="V24" s="86"/>
      <c r="W24" s="86"/>
    </row>
    <row r="25" spans="3:23" ht="21" x14ac:dyDescent="0.35">
      <c r="C25" s="82"/>
      <c r="D25" s="83" t="s">
        <v>66</v>
      </c>
      <c r="E25" s="84" t="s">
        <v>77</v>
      </c>
      <c r="F25" s="84"/>
      <c r="G25" s="84"/>
      <c r="H25" s="85"/>
      <c r="I25" s="84"/>
      <c r="J25" s="84"/>
      <c r="K25" s="84"/>
      <c r="L25" s="85"/>
      <c r="M25" s="225"/>
      <c r="N25" s="225"/>
      <c r="O25" s="225"/>
      <c r="P25" s="85"/>
      <c r="Q25" s="225"/>
      <c r="R25" s="225"/>
      <c r="S25" s="225"/>
      <c r="T25" s="85"/>
      <c r="U25" s="225"/>
      <c r="V25" s="225"/>
      <c r="W25" s="225"/>
    </row>
    <row r="26" spans="3:23" ht="21" x14ac:dyDescent="0.35">
      <c r="C26" s="82"/>
      <c r="D26" s="83" t="s">
        <v>67</v>
      </c>
      <c r="E26" s="84" t="s">
        <v>78</v>
      </c>
      <c r="F26" s="84"/>
      <c r="G26" s="84"/>
      <c r="H26" s="85"/>
      <c r="I26" s="84"/>
      <c r="J26" s="84"/>
      <c r="K26" s="84"/>
      <c r="L26" s="85"/>
      <c r="M26" s="225"/>
      <c r="N26" s="225"/>
      <c r="O26" s="225"/>
      <c r="P26" s="85"/>
      <c r="Q26" s="225"/>
      <c r="R26" s="225"/>
      <c r="S26" s="225"/>
      <c r="T26" s="85"/>
      <c r="U26" s="225"/>
      <c r="V26" s="225"/>
      <c r="W26" s="225"/>
    </row>
    <row r="27" spans="3:23" x14ac:dyDescent="0.25">
      <c r="E27" s="87"/>
      <c r="F27" s="87"/>
      <c r="G27" s="87"/>
      <c r="I27" s="87"/>
      <c r="J27" s="87"/>
      <c r="K27" s="87"/>
      <c r="M27" s="87"/>
      <c r="N27" s="87"/>
      <c r="O27" s="87"/>
      <c r="Q27" s="87"/>
      <c r="R27" s="87"/>
      <c r="S27" s="87"/>
      <c r="U27" s="87"/>
      <c r="V27" s="87"/>
      <c r="W27" s="87"/>
    </row>
    <row r="28" spans="3:23" x14ac:dyDescent="0.25">
      <c r="E28" s="87"/>
      <c r="F28" s="87"/>
      <c r="G28" s="87"/>
      <c r="I28" s="87"/>
      <c r="J28" s="87"/>
      <c r="K28" s="87"/>
      <c r="M28" s="87"/>
      <c r="N28" s="87"/>
      <c r="O28" s="87"/>
      <c r="Q28" s="87"/>
      <c r="R28" s="87"/>
      <c r="S28" s="87"/>
      <c r="U28" s="87"/>
      <c r="V28" s="87"/>
      <c r="W28" s="87"/>
    </row>
    <row r="29" spans="3:23" ht="18.75" x14ac:dyDescent="0.25">
      <c r="C29" s="217" t="s">
        <v>79</v>
      </c>
      <c r="D29" s="219" t="s">
        <v>124</v>
      </c>
      <c r="E29" s="220"/>
      <c r="F29" s="88"/>
      <c r="G29" s="88"/>
      <c r="I29" s="89"/>
      <c r="J29" s="89"/>
      <c r="K29" s="89"/>
      <c r="M29" s="89"/>
      <c r="N29" s="89"/>
      <c r="O29" s="89"/>
      <c r="Q29" s="89"/>
      <c r="R29" s="89"/>
      <c r="S29" s="89"/>
      <c r="U29" s="89"/>
      <c r="V29" s="89"/>
      <c r="W29" s="89"/>
    </row>
    <row r="30" spans="3:23" x14ac:dyDescent="0.25">
      <c r="C30" s="218"/>
      <c r="D30" s="90" t="s">
        <v>80</v>
      </c>
      <c r="E30" s="90" t="s">
        <v>81</v>
      </c>
      <c r="F30" s="211"/>
      <c r="G30" s="211"/>
      <c r="I30" s="87"/>
      <c r="J30" s="87"/>
      <c r="K30" s="87"/>
      <c r="M30" s="87"/>
      <c r="N30" s="87"/>
      <c r="O30" s="87"/>
      <c r="Q30" s="87"/>
      <c r="R30" s="87"/>
      <c r="S30" s="87"/>
      <c r="U30" s="87"/>
      <c r="V30" s="87"/>
      <c r="W30" s="87"/>
    </row>
    <row r="31" spans="3:23" x14ac:dyDescent="0.25">
      <c r="C31" s="165">
        <v>2013</v>
      </c>
      <c r="D31" s="101">
        <v>5</v>
      </c>
      <c r="E31" s="101">
        <v>5</v>
      </c>
      <c r="F31" s="211"/>
      <c r="G31" s="211"/>
      <c r="I31" s="87"/>
      <c r="J31" s="87"/>
      <c r="K31" s="87"/>
      <c r="M31" s="87"/>
      <c r="N31" s="87"/>
      <c r="O31" s="87"/>
      <c r="Q31" s="87"/>
      <c r="R31" s="87"/>
      <c r="S31" s="87"/>
      <c r="U31" s="87"/>
      <c r="V31" s="87"/>
      <c r="W31" s="87"/>
    </row>
    <row r="32" spans="3:23" x14ac:dyDescent="0.25">
      <c r="C32" s="165">
        <v>2014</v>
      </c>
      <c r="D32" s="101"/>
      <c r="E32" s="101"/>
      <c r="F32" s="211"/>
      <c r="G32" s="211"/>
      <c r="I32" s="87"/>
      <c r="J32" s="87"/>
      <c r="K32" s="87"/>
      <c r="M32" s="87"/>
      <c r="N32" s="87"/>
      <c r="O32" s="87"/>
      <c r="Q32" s="87"/>
      <c r="R32" s="87"/>
      <c r="S32" s="87"/>
      <c r="U32" s="87"/>
      <c r="V32" s="87"/>
      <c r="W32" s="87"/>
    </row>
    <row r="33" spans="3:7" x14ac:dyDescent="0.25">
      <c r="C33" s="165">
        <v>2015</v>
      </c>
      <c r="D33" s="101"/>
      <c r="E33" s="101"/>
      <c r="F33" s="211"/>
      <c r="G33" s="211"/>
    </row>
    <row r="34" spans="3:7" x14ac:dyDescent="0.25">
      <c r="C34" s="165">
        <v>2016</v>
      </c>
      <c r="D34" s="101"/>
      <c r="E34" s="101"/>
      <c r="F34" s="211"/>
      <c r="G34" s="211"/>
    </row>
    <row r="35" spans="3:7" x14ac:dyDescent="0.25">
      <c r="C35" s="165">
        <v>2017</v>
      </c>
      <c r="D35" s="101"/>
      <c r="E35" s="101"/>
      <c r="F35" s="211"/>
      <c r="G35" s="211"/>
    </row>
  </sheetData>
  <sheetProtection password="CEEF" sheet="1" objects="1" scenarios="1"/>
  <customSheetViews>
    <customSheetView guid="{6C0CD2E4-2A50-435E-9084-C983F44C3DA3}" scale="60" showPageBreaks="1" view="pageBreakPreview" topLeftCell="A31">
      <selection activeCell="I35" sqref="I35"/>
      <pageMargins left="0.7" right="0.7" top="0.75" bottom="0.75" header="0.3" footer="0.3"/>
      <pageSetup paperSize="9" orientation="portrait" r:id="rId1"/>
    </customSheetView>
  </customSheetViews>
  <mergeCells count="24">
    <mergeCell ref="T6:W6"/>
    <mergeCell ref="D4:F4"/>
    <mergeCell ref="M26:O26"/>
    <mergeCell ref="Q26:S26"/>
    <mergeCell ref="U26:W26"/>
    <mergeCell ref="U23:W23"/>
    <mergeCell ref="U25:W25"/>
    <mergeCell ref="M23:O23"/>
    <mergeCell ref="Q23:S23"/>
    <mergeCell ref="M25:O25"/>
    <mergeCell ref="Q25:S25"/>
    <mergeCell ref="L6:O6"/>
    <mergeCell ref="P6:S6"/>
    <mergeCell ref="H6:K6"/>
    <mergeCell ref="F33:G33"/>
    <mergeCell ref="F34:G34"/>
    <mergeCell ref="F35:G35"/>
    <mergeCell ref="C6:C7"/>
    <mergeCell ref="D6:G6"/>
    <mergeCell ref="F31:G31"/>
    <mergeCell ref="F32:G32"/>
    <mergeCell ref="C29:C30"/>
    <mergeCell ref="D29:E29"/>
    <mergeCell ref="F30:G30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view="pageBreakPreview" zoomScale="85" zoomScaleNormal="70" zoomScaleSheetLayoutView="85" workbookViewId="0">
      <selection activeCell="N27" sqref="N27"/>
    </sheetView>
  </sheetViews>
  <sheetFormatPr defaultRowHeight="15" x14ac:dyDescent="0.25"/>
  <cols>
    <col min="1" max="2" width="9.140625" style="102"/>
    <col min="3" max="3" width="13.140625" style="102" customWidth="1"/>
    <col min="4" max="4" width="9.140625" style="102" customWidth="1"/>
    <col min="5" max="5" width="9" style="102" customWidth="1"/>
    <col min="6" max="6" width="12.42578125" style="102" customWidth="1"/>
    <col min="7" max="7" width="12.7109375" style="102" customWidth="1"/>
    <col min="8" max="8" width="16.140625" style="102" customWidth="1"/>
    <col min="9" max="10" width="9.140625" style="102"/>
    <col min="11" max="11" width="7.85546875" style="102" customWidth="1"/>
    <col min="12" max="12" width="11.5703125" style="102" customWidth="1"/>
    <col min="13" max="16384" width="9.140625" style="102"/>
  </cols>
  <sheetData>
    <row r="2" spans="2:20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0" x14ac:dyDescent="0.25">
      <c r="B3" s="53"/>
      <c r="C3" s="262" t="s">
        <v>82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2:20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2:20" x14ac:dyDescent="0.25">
      <c r="B5" s="53"/>
      <c r="C5" s="263" t="s">
        <v>83</v>
      </c>
      <c r="D5" s="263"/>
      <c r="E5" s="263" t="s">
        <v>84</v>
      </c>
      <c r="F5" s="263"/>
      <c r="G5" s="263" t="s">
        <v>85</v>
      </c>
      <c r="H5" s="263"/>
      <c r="I5" s="263" t="s">
        <v>86</v>
      </c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2:20" x14ac:dyDescent="0.25">
      <c r="B6" s="53"/>
      <c r="C6" s="263"/>
      <c r="D6" s="263"/>
      <c r="E6" s="263"/>
      <c r="F6" s="263"/>
      <c r="G6" s="263"/>
      <c r="H6" s="263"/>
      <c r="I6" s="263" t="s">
        <v>87</v>
      </c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2:20" x14ac:dyDescent="0.25">
      <c r="B7" s="53"/>
      <c r="C7" s="263"/>
      <c r="D7" s="263"/>
      <c r="E7" s="263"/>
      <c r="F7" s="263"/>
      <c r="G7" s="263"/>
      <c r="H7" s="263"/>
      <c r="I7" s="103" t="s">
        <v>88</v>
      </c>
      <c r="J7" s="103" t="s">
        <v>89</v>
      </c>
      <c r="K7" s="103" t="s">
        <v>90</v>
      </c>
      <c r="L7" s="103" t="s">
        <v>91</v>
      </c>
      <c r="M7" s="103" t="s">
        <v>92</v>
      </c>
      <c r="N7" s="103" t="s">
        <v>93</v>
      </c>
      <c r="O7" s="103" t="s">
        <v>94</v>
      </c>
      <c r="P7" s="103" t="s">
        <v>95</v>
      </c>
      <c r="Q7" s="103" t="s">
        <v>96</v>
      </c>
      <c r="R7" s="103" t="s">
        <v>97</v>
      </c>
      <c r="S7" s="103" t="s">
        <v>98</v>
      </c>
      <c r="T7" s="103" t="s">
        <v>99</v>
      </c>
    </row>
    <row r="8" spans="2:20" x14ac:dyDescent="0.25">
      <c r="B8" s="53"/>
      <c r="C8" s="237">
        <v>1</v>
      </c>
      <c r="D8" s="237"/>
      <c r="E8" s="261"/>
      <c r="F8" s="237"/>
      <c r="G8" s="237"/>
      <c r="H8" s="237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2:20" x14ac:dyDescent="0.25">
      <c r="B9" s="53"/>
      <c r="C9" s="237">
        <v>2</v>
      </c>
      <c r="D9" s="237"/>
      <c r="E9" s="261"/>
      <c r="F9" s="237"/>
      <c r="G9" s="237"/>
      <c r="H9" s="237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2:20" x14ac:dyDescent="0.25">
      <c r="B10" s="53"/>
      <c r="C10" s="237" t="s">
        <v>100</v>
      </c>
      <c r="D10" s="237"/>
      <c r="E10" s="261"/>
      <c r="F10" s="237"/>
      <c r="G10" s="237"/>
      <c r="H10" s="237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2:20" x14ac:dyDescent="0.25">
      <c r="B11" s="53"/>
      <c r="C11" s="237" t="s">
        <v>101</v>
      </c>
      <c r="D11" s="237"/>
      <c r="E11" s="237"/>
      <c r="F11" s="237"/>
      <c r="G11" s="237"/>
      <c r="H11" s="237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</row>
    <row r="12" spans="2:2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0" x14ac:dyDescent="0.2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2:20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2:20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2:20" ht="15" customHeight="1" x14ac:dyDescent="0.25">
      <c r="B16" s="53"/>
      <c r="C16" s="243" t="s">
        <v>83</v>
      </c>
      <c r="D16" s="244"/>
      <c r="E16" s="249" t="s">
        <v>102</v>
      </c>
      <c r="F16" s="250"/>
      <c r="G16" s="255" t="s">
        <v>103</v>
      </c>
      <c r="H16" s="256"/>
      <c r="I16" s="255" t="s">
        <v>104</v>
      </c>
      <c r="J16" s="256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2:20" x14ac:dyDescent="0.25">
      <c r="B17" s="53"/>
      <c r="C17" s="245"/>
      <c r="D17" s="246"/>
      <c r="E17" s="251"/>
      <c r="F17" s="252"/>
      <c r="G17" s="257"/>
      <c r="H17" s="258"/>
      <c r="I17" s="257"/>
      <c r="J17" s="258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2:20" x14ac:dyDescent="0.25">
      <c r="B18" s="53"/>
      <c r="C18" s="247"/>
      <c r="D18" s="248"/>
      <c r="E18" s="253"/>
      <c r="F18" s="254"/>
      <c r="G18" s="259"/>
      <c r="H18" s="260"/>
      <c r="I18" s="259"/>
      <c r="J18" s="260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2:20" x14ac:dyDescent="0.25">
      <c r="B19" s="53"/>
      <c r="C19" s="237">
        <f>C8</f>
        <v>1</v>
      </c>
      <c r="D19" s="237"/>
      <c r="E19" s="235" t="e">
        <f>I8/G8</f>
        <v>#DIV/0!</v>
      </c>
      <c r="F19" s="236"/>
      <c r="G19" s="237">
        <f>I8+J8+K8+L8+M8+N8+P8+O8+Q8+R8+S8+T8</f>
        <v>0</v>
      </c>
      <c r="H19" s="237"/>
      <c r="I19" s="237">
        <f>G19/12</f>
        <v>0</v>
      </c>
      <c r="J19" s="237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2:20" x14ac:dyDescent="0.25">
      <c r="B20" s="53"/>
      <c r="C20" s="237">
        <v>2</v>
      </c>
      <c r="D20" s="237"/>
      <c r="E20" s="235" t="e">
        <f>I9/G9</f>
        <v>#DIV/0!</v>
      </c>
      <c r="F20" s="236"/>
      <c r="G20" s="237">
        <f>I9+J9+K9+L9+M9+N9+P9+O9+Q9+R9+S9+T9</f>
        <v>0</v>
      </c>
      <c r="H20" s="237"/>
      <c r="I20" s="237">
        <f t="shared" ref="I20:I22" si="0">G20/12</f>
        <v>0</v>
      </c>
      <c r="J20" s="237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2:20" x14ac:dyDescent="0.25">
      <c r="B21" s="53"/>
      <c r="C21" s="237" t="s">
        <v>100</v>
      </c>
      <c r="D21" s="237"/>
      <c r="E21" s="235" t="e">
        <f>I10/G10</f>
        <v>#DIV/0!</v>
      </c>
      <c r="F21" s="236"/>
      <c r="G21" s="237">
        <f>I10+J10+K10+L10+M10+N10+P10+O10+Q10+R10+S10+T10</f>
        <v>0</v>
      </c>
      <c r="H21" s="237"/>
      <c r="I21" s="237">
        <f t="shared" si="0"/>
        <v>0</v>
      </c>
      <c r="J21" s="237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2:20" x14ac:dyDescent="0.25">
      <c r="B22" s="53"/>
      <c r="C22" s="237" t="s">
        <v>101</v>
      </c>
      <c r="D22" s="237"/>
      <c r="E22" s="235" t="e">
        <f>I11/G11</f>
        <v>#DIV/0!</v>
      </c>
      <c r="F22" s="236"/>
      <c r="G22" s="237">
        <f>I11+J11+K11+L11+M11+N11+P11+O11+Q11+R11+S11+T11</f>
        <v>0</v>
      </c>
      <c r="H22" s="237"/>
      <c r="I22" s="237">
        <f t="shared" si="0"/>
        <v>0</v>
      </c>
      <c r="J22" s="237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2:20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2:20" x14ac:dyDescent="0.25">
      <c r="B25" s="53"/>
      <c r="C25" s="53" t="s">
        <v>105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2:20" x14ac:dyDescent="0.2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2:20" s="107" customFormat="1" ht="99.75" customHeight="1" x14ac:dyDescent="0.25">
      <c r="B27" s="105"/>
      <c r="C27" s="106" t="s">
        <v>106</v>
      </c>
      <c r="D27" s="238" t="s">
        <v>84</v>
      </c>
      <c r="E27" s="239"/>
      <c r="F27" s="240" t="s">
        <v>85</v>
      </c>
      <c r="G27" s="241"/>
      <c r="H27" s="238" t="s">
        <v>107</v>
      </c>
      <c r="I27" s="242"/>
      <c r="J27" s="239"/>
      <c r="K27" s="238" t="s">
        <v>108</v>
      </c>
      <c r="L27" s="239"/>
      <c r="M27" s="105"/>
      <c r="N27" s="105"/>
      <c r="O27" s="105"/>
      <c r="P27" s="105"/>
      <c r="Q27" s="105"/>
      <c r="R27" s="105"/>
      <c r="S27" s="105"/>
      <c r="T27" s="105"/>
    </row>
    <row r="28" spans="2:20" x14ac:dyDescent="0.25">
      <c r="B28" s="53"/>
      <c r="C28" s="108" t="s">
        <v>101</v>
      </c>
      <c r="D28" s="235"/>
      <c r="E28" s="236"/>
      <c r="F28" s="237"/>
      <c r="G28" s="237"/>
      <c r="H28" s="237">
        <f>(I8+J8+K8+L8+M8+N8+O8+P8+Q8+R8+S8+T8)/12</f>
        <v>0</v>
      </c>
      <c r="I28" s="237"/>
      <c r="J28" s="237"/>
      <c r="K28" s="237">
        <f>H28-H29</f>
        <v>0</v>
      </c>
      <c r="L28" s="237"/>
      <c r="M28" s="53"/>
      <c r="N28" s="53"/>
      <c r="O28" s="53"/>
      <c r="P28" s="53"/>
      <c r="Q28" s="53"/>
      <c r="R28" s="53"/>
      <c r="S28" s="53"/>
      <c r="T28" s="53"/>
    </row>
    <row r="29" spans="2:20" x14ac:dyDescent="0.25">
      <c r="B29" s="53"/>
      <c r="C29" s="108" t="s">
        <v>101</v>
      </c>
      <c r="D29" s="235"/>
      <c r="E29" s="236"/>
      <c r="F29" s="237"/>
      <c r="G29" s="237"/>
      <c r="H29" s="237">
        <f>(I11+J11+K11+L11+M11+N11+O11+P11+Q11+R11+S11+T11)/12</f>
        <v>0</v>
      </c>
      <c r="I29" s="237"/>
      <c r="J29" s="237"/>
      <c r="K29" s="237">
        <f>H29-H28</f>
        <v>0</v>
      </c>
      <c r="L29" s="237"/>
      <c r="M29" s="53"/>
      <c r="N29" s="53"/>
      <c r="O29" s="53"/>
      <c r="P29" s="53"/>
      <c r="Q29" s="53"/>
      <c r="R29" s="53"/>
      <c r="S29" s="53"/>
      <c r="T29" s="53"/>
    </row>
  </sheetData>
  <customSheetViews>
    <customSheetView guid="{6C0CD2E4-2A50-435E-9084-C983F44C3DA3}" scale="85" showPageBreaks="1" view="pageBreakPreview">
      <selection activeCell="K33" sqref="K33"/>
      <pageMargins left="0.7" right="0.7" top="0.75" bottom="0.75" header="0.3" footer="0.3"/>
      <pageSetup paperSize="9" orientation="portrait" r:id="rId1"/>
    </customSheetView>
  </customSheetViews>
  <mergeCells count="50">
    <mergeCell ref="C3:T3"/>
    <mergeCell ref="C5:D7"/>
    <mergeCell ref="E5:F7"/>
    <mergeCell ref="G5:H7"/>
    <mergeCell ref="I5:T5"/>
    <mergeCell ref="I6:T6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6:D18"/>
    <mergeCell ref="E16:F18"/>
    <mergeCell ref="G16:H18"/>
    <mergeCell ref="I16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D29:E29"/>
    <mergeCell ref="F29:G29"/>
    <mergeCell ref="H29:J29"/>
    <mergeCell ref="K29:L29"/>
    <mergeCell ref="C22:D22"/>
    <mergeCell ref="E22:F22"/>
    <mergeCell ref="G22:H22"/>
    <mergeCell ref="I22:J22"/>
    <mergeCell ref="D27:E27"/>
    <mergeCell ref="F27:G27"/>
    <mergeCell ref="H27:J27"/>
    <mergeCell ref="K27:L27"/>
    <mergeCell ref="D28:E28"/>
    <mergeCell ref="F28:G28"/>
    <mergeCell ref="H28:J28"/>
    <mergeCell ref="K28:L28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35"/>
  <sheetViews>
    <sheetView view="pageBreakPreview" topLeftCell="A4" zoomScale="60" zoomScaleNormal="60" workbookViewId="0">
      <selection activeCell="C3" sqref="C3"/>
    </sheetView>
  </sheetViews>
  <sheetFormatPr defaultRowHeight="15" x14ac:dyDescent="0.25"/>
  <cols>
    <col min="1" max="1" width="9.140625" style="65"/>
    <col min="2" max="2" width="3.28515625" style="65" customWidth="1"/>
    <col min="3" max="3" width="13.140625" style="65" customWidth="1"/>
    <col min="4" max="4" width="16.140625" style="65" customWidth="1"/>
    <col min="5" max="5" width="15.42578125" style="65" customWidth="1"/>
    <col min="6" max="6" width="11.85546875" style="65" customWidth="1"/>
    <col min="7" max="7" width="12.140625" style="65" customWidth="1"/>
    <col min="8" max="8" width="11.140625" style="65" customWidth="1"/>
    <col min="9" max="9" width="12.85546875" style="65" customWidth="1"/>
    <col min="10" max="10" width="13.5703125" style="65" customWidth="1"/>
    <col min="11" max="11" width="12.5703125" style="65" customWidth="1"/>
    <col min="12" max="12" width="13.28515625" style="65" customWidth="1"/>
    <col min="13" max="13" width="12.5703125" style="65" customWidth="1"/>
    <col min="14" max="14" width="13.5703125" style="65" customWidth="1"/>
    <col min="15" max="15" width="12.85546875" style="65" customWidth="1"/>
    <col min="16" max="16" width="12.5703125" style="65" customWidth="1"/>
    <col min="17" max="17" width="15.28515625" style="65" customWidth="1"/>
    <col min="18" max="18" width="14.7109375" style="65" customWidth="1"/>
    <col min="19" max="19" width="14.28515625" style="65" customWidth="1"/>
    <col min="20" max="20" width="12.7109375" style="65" customWidth="1"/>
    <col min="21" max="21" width="12.140625" style="65" customWidth="1"/>
    <col min="22" max="22" width="13.85546875" style="65" customWidth="1"/>
    <col min="23" max="23" width="13.28515625" style="65" customWidth="1"/>
    <col min="24" max="16384" width="9.140625" style="65"/>
  </cols>
  <sheetData>
    <row r="3" spans="3:23" ht="23.25" x14ac:dyDescent="0.35">
      <c r="C3" s="109" t="s">
        <v>152</v>
      </c>
      <c r="K3" s="166" t="s">
        <v>153</v>
      </c>
    </row>
    <row r="4" spans="3:23" ht="21" x14ac:dyDescent="0.35">
      <c r="C4" s="13" t="s">
        <v>52</v>
      </c>
      <c r="D4" s="224" t="s">
        <v>45</v>
      </c>
      <c r="E4" s="224"/>
      <c r="F4" s="224"/>
    </row>
    <row r="5" spans="3:23" ht="15.75" thickBot="1" x14ac:dyDescent="0.3"/>
    <row r="6" spans="3:23" ht="22.5" thickTop="1" thickBot="1" x14ac:dyDescent="0.4">
      <c r="C6" s="264" t="s">
        <v>0</v>
      </c>
      <c r="D6" s="266">
        <v>2013</v>
      </c>
      <c r="E6" s="267"/>
      <c r="F6" s="267"/>
      <c r="G6" s="268"/>
      <c r="H6" s="282">
        <v>2014</v>
      </c>
      <c r="I6" s="283"/>
      <c r="J6" s="283"/>
      <c r="K6" s="284"/>
      <c r="L6" s="276">
        <v>2015</v>
      </c>
      <c r="M6" s="277"/>
      <c r="N6" s="277"/>
      <c r="O6" s="278"/>
      <c r="P6" s="279">
        <v>2016</v>
      </c>
      <c r="Q6" s="280"/>
      <c r="R6" s="280"/>
      <c r="S6" s="281"/>
      <c r="T6" s="273">
        <v>2017</v>
      </c>
      <c r="U6" s="274"/>
      <c r="V6" s="274"/>
      <c r="W6" s="275"/>
    </row>
    <row r="7" spans="3:23" ht="24" customHeight="1" thickTop="1" thickBot="1" x14ac:dyDescent="0.3">
      <c r="C7" s="265"/>
      <c r="D7" s="110" t="s">
        <v>122</v>
      </c>
      <c r="E7" s="110" t="s">
        <v>65</v>
      </c>
      <c r="F7" s="110" t="s">
        <v>123</v>
      </c>
      <c r="G7" s="110" t="s">
        <v>67</v>
      </c>
      <c r="H7" s="111" t="s">
        <v>122</v>
      </c>
      <c r="I7" s="111" t="s">
        <v>65</v>
      </c>
      <c r="J7" s="111" t="s">
        <v>123</v>
      </c>
      <c r="K7" s="111" t="s">
        <v>67</v>
      </c>
      <c r="L7" s="112" t="s">
        <v>122</v>
      </c>
      <c r="M7" s="112" t="s">
        <v>65</v>
      </c>
      <c r="N7" s="112" t="s">
        <v>123</v>
      </c>
      <c r="O7" s="112" t="s">
        <v>67</v>
      </c>
      <c r="P7" s="113" t="s">
        <v>122</v>
      </c>
      <c r="Q7" s="113" t="s">
        <v>65</v>
      </c>
      <c r="R7" s="113" t="s">
        <v>123</v>
      </c>
      <c r="S7" s="113" t="s">
        <v>67</v>
      </c>
      <c r="T7" s="114" t="s">
        <v>122</v>
      </c>
      <c r="U7" s="114" t="s">
        <v>65</v>
      </c>
      <c r="V7" s="114" t="s">
        <v>123</v>
      </c>
      <c r="W7" s="114" t="s">
        <v>67</v>
      </c>
    </row>
    <row r="8" spans="3:23" ht="19.5" thickTop="1" x14ac:dyDescent="0.3">
      <c r="C8" s="115" t="s">
        <v>26</v>
      </c>
      <c r="D8" s="127">
        <v>523</v>
      </c>
      <c r="E8" s="116">
        <f>D8*D31</f>
        <v>104600</v>
      </c>
      <c r="F8" s="127">
        <v>123</v>
      </c>
      <c r="G8" s="116">
        <f>F8*E31</f>
        <v>24600</v>
      </c>
      <c r="H8" s="129">
        <v>756</v>
      </c>
      <c r="I8" s="117">
        <f>H8*D32</f>
        <v>226800</v>
      </c>
      <c r="J8" s="129">
        <v>325</v>
      </c>
      <c r="K8" s="117">
        <f>J8*E31</f>
        <v>65000</v>
      </c>
      <c r="L8" s="131">
        <v>852</v>
      </c>
      <c r="M8" s="118">
        <f>L8*D33</f>
        <v>340800</v>
      </c>
      <c r="N8" s="131">
        <v>654</v>
      </c>
      <c r="O8" s="118">
        <f>N8*E33</f>
        <v>261600</v>
      </c>
      <c r="P8" s="133">
        <v>258</v>
      </c>
      <c r="Q8" s="119">
        <f>P8*D34</f>
        <v>129000</v>
      </c>
      <c r="R8" s="133">
        <v>333</v>
      </c>
      <c r="S8" s="119">
        <f>R8*E34</f>
        <v>166500</v>
      </c>
      <c r="T8" s="135">
        <v>258</v>
      </c>
      <c r="U8" s="120">
        <f>T8*D35</f>
        <v>154800</v>
      </c>
      <c r="V8" s="135">
        <v>233</v>
      </c>
      <c r="W8" s="121">
        <f>V8*E35</f>
        <v>139800</v>
      </c>
    </row>
    <row r="9" spans="3:23" ht="18.75" x14ac:dyDescent="0.3">
      <c r="C9" s="115" t="s">
        <v>27</v>
      </c>
      <c r="D9" s="128">
        <v>852</v>
      </c>
      <c r="E9" s="116">
        <f>D9*D31</f>
        <v>170400</v>
      </c>
      <c r="F9" s="128">
        <v>123</v>
      </c>
      <c r="G9" s="122">
        <f>F9*E31</f>
        <v>24600</v>
      </c>
      <c r="H9" s="130">
        <v>459</v>
      </c>
      <c r="I9" s="117">
        <f>H9*D32</f>
        <v>137700</v>
      </c>
      <c r="J9" s="130">
        <v>329</v>
      </c>
      <c r="K9" s="117">
        <f>J9*E32</f>
        <v>98700</v>
      </c>
      <c r="L9" s="132">
        <v>963</v>
      </c>
      <c r="M9" s="118">
        <f>L9*D33</f>
        <v>385200</v>
      </c>
      <c r="N9" s="132">
        <v>258</v>
      </c>
      <c r="O9" s="118">
        <f>N9*E33</f>
        <v>103200</v>
      </c>
      <c r="P9" s="134">
        <v>369</v>
      </c>
      <c r="Q9" s="119">
        <f>P9*D34</f>
        <v>184500</v>
      </c>
      <c r="R9" s="134">
        <v>222</v>
      </c>
      <c r="S9" s="119">
        <f>R9*E34</f>
        <v>111000</v>
      </c>
      <c r="T9" s="136">
        <v>369</v>
      </c>
      <c r="U9" s="120">
        <f>T9*D35</f>
        <v>221400</v>
      </c>
      <c r="V9" s="136">
        <v>666</v>
      </c>
      <c r="W9" s="121">
        <f>V9*E35</f>
        <v>399600</v>
      </c>
    </row>
    <row r="10" spans="3:23" ht="18.75" x14ac:dyDescent="0.3">
      <c r="C10" s="115" t="s">
        <v>2</v>
      </c>
      <c r="D10" s="128">
        <v>963</v>
      </c>
      <c r="E10" s="116">
        <f>D10*D31</f>
        <v>192600</v>
      </c>
      <c r="F10" s="128">
        <v>123</v>
      </c>
      <c r="G10" s="122">
        <f>F10*E31</f>
        <v>24600</v>
      </c>
      <c r="H10" s="130">
        <v>752</v>
      </c>
      <c r="I10" s="117">
        <f>H10*D32</f>
        <v>225600</v>
      </c>
      <c r="J10" s="130">
        <v>258</v>
      </c>
      <c r="K10" s="117">
        <f>J10*E32</f>
        <v>77400</v>
      </c>
      <c r="L10" s="132">
        <v>285</v>
      </c>
      <c r="M10" s="118">
        <f>L10*D33</f>
        <v>114000</v>
      </c>
      <c r="N10" s="132">
        <v>456</v>
      </c>
      <c r="O10" s="118">
        <f>N10*E33</f>
        <v>182400</v>
      </c>
      <c r="P10" s="134">
        <v>258</v>
      </c>
      <c r="Q10" s="119">
        <f>P10*D34</f>
        <v>129000</v>
      </c>
      <c r="R10" s="134">
        <v>444</v>
      </c>
      <c r="S10" s="119">
        <f>R10*E34</f>
        <v>222000</v>
      </c>
      <c r="T10" s="136">
        <v>125</v>
      </c>
      <c r="U10" s="120">
        <f>T10*D35</f>
        <v>75000</v>
      </c>
      <c r="V10" s="136">
        <v>999</v>
      </c>
      <c r="W10" s="121">
        <f>V10*E35</f>
        <v>599400</v>
      </c>
    </row>
    <row r="11" spans="3:23" ht="18.75" x14ac:dyDescent="0.3">
      <c r="C11" s="115" t="s">
        <v>3</v>
      </c>
      <c r="D11" s="127">
        <v>512</v>
      </c>
      <c r="E11" s="116">
        <f>D11*D31</f>
        <v>102400</v>
      </c>
      <c r="F11" s="127">
        <v>456</v>
      </c>
      <c r="G11" s="122">
        <f>F11*E31</f>
        <v>91200</v>
      </c>
      <c r="H11" s="129">
        <v>741</v>
      </c>
      <c r="I11" s="117">
        <f>H11*D32</f>
        <v>222300</v>
      </c>
      <c r="J11" s="129">
        <v>145</v>
      </c>
      <c r="K11" s="117">
        <f>J11*E32</f>
        <v>43500</v>
      </c>
      <c r="L11" s="131">
        <v>741</v>
      </c>
      <c r="M11" s="118">
        <f>L11*D33</f>
        <v>296400</v>
      </c>
      <c r="N11" s="131">
        <v>123</v>
      </c>
      <c r="O11" s="118">
        <f>N11*E33</f>
        <v>49200</v>
      </c>
      <c r="P11" s="133">
        <v>147</v>
      </c>
      <c r="Q11" s="119">
        <f>P11*D34</f>
        <v>73500</v>
      </c>
      <c r="R11" s="133">
        <v>555</v>
      </c>
      <c r="S11" s="119">
        <f>R11*E34</f>
        <v>277500</v>
      </c>
      <c r="T11" s="135">
        <v>125</v>
      </c>
      <c r="U11" s="120">
        <f>T11*D35</f>
        <v>75000</v>
      </c>
      <c r="V11" s="135">
        <v>555</v>
      </c>
      <c r="W11" s="121">
        <f>V11*E35</f>
        <v>333000</v>
      </c>
    </row>
    <row r="12" spans="3:23" ht="18.75" x14ac:dyDescent="0.3">
      <c r="C12" s="115" t="s">
        <v>68</v>
      </c>
      <c r="D12" s="128">
        <v>741</v>
      </c>
      <c r="E12" s="116">
        <f>D12*D31</f>
        <v>148200</v>
      </c>
      <c r="F12" s="128">
        <v>456</v>
      </c>
      <c r="G12" s="122">
        <f>F12*E31</f>
        <v>91200</v>
      </c>
      <c r="H12" s="130">
        <v>852</v>
      </c>
      <c r="I12" s="117">
        <f>H12*D32</f>
        <v>255600</v>
      </c>
      <c r="J12" s="130">
        <v>698</v>
      </c>
      <c r="K12" s="117">
        <f>J12*E32</f>
        <v>209400</v>
      </c>
      <c r="L12" s="132">
        <v>745</v>
      </c>
      <c r="M12" s="118">
        <f>L12*D33</f>
        <v>298000</v>
      </c>
      <c r="N12" s="132">
        <v>258</v>
      </c>
      <c r="O12" s="118">
        <f>N12*E33</f>
        <v>103200</v>
      </c>
      <c r="P12" s="134">
        <v>369</v>
      </c>
      <c r="Q12" s="119">
        <f>P12*D34</f>
        <v>184500</v>
      </c>
      <c r="R12" s="134">
        <v>666</v>
      </c>
      <c r="S12" s="119">
        <f>R12*E34</f>
        <v>333000</v>
      </c>
      <c r="T12" s="136">
        <v>253</v>
      </c>
      <c r="U12" s="120">
        <f>T12*D35</f>
        <v>151800</v>
      </c>
      <c r="V12" s="136">
        <v>444</v>
      </c>
      <c r="W12" s="121">
        <f>V12*E35</f>
        <v>266400</v>
      </c>
    </row>
    <row r="13" spans="3:23" ht="18.75" x14ac:dyDescent="0.3">
      <c r="C13" s="115" t="s">
        <v>69</v>
      </c>
      <c r="D13" s="128">
        <v>852</v>
      </c>
      <c r="E13" s="116">
        <f>D13*D31</f>
        <v>170400</v>
      </c>
      <c r="F13" s="128">
        <v>799</v>
      </c>
      <c r="G13" s="122">
        <f>F13*E31</f>
        <v>159800</v>
      </c>
      <c r="H13" s="130">
        <v>963</v>
      </c>
      <c r="I13" s="117">
        <f>H13*D32</f>
        <v>288900</v>
      </c>
      <c r="J13" s="130">
        <v>745</v>
      </c>
      <c r="K13" s="117">
        <f>J13*E32</f>
        <v>223500</v>
      </c>
      <c r="L13" s="132">
        <v>85</v>
      </c>
      <c r="M13" s="118">
        <f>L13*D33</f>
        <v>34000</v>
      </c>
      <c r="N13" s="132">
        <v>159</v>
      </c>
      <c r="O13" s="118">
        <f>N13*E33</f>
        <v>63600</v>
      </c>
      <c r="P13" s="134">
        <v>147</v>
      </c>
      <c r="Q13" s="119">
        <f>P13*D34</f>
        <v>73500</v>
      </c>
      <c r="R13" s="134">
        <v>888</v>
      </c>
      <c r="S13" s="119">
        <f>R13*E34</f>
        <v>444000</v>
      </c>
      <c r="T13" s="136">
        <v>115</v>
      </c>
      <c r="U13" s="120">
        <f>T13*D35</f>
        <v>69000</v>
      </c>
      <c r="V13" s="136">
        <v>888</v>
      </c>
      <c r="W13" s="121">
        <f>V13*E35</f>
        <v>532800</v>
      </c>
    </row>
    <row r="14" spans="3:23" ht="18.75" x14ac:dyDescent="0.3">
      <c r="C14" s="115" t="s">
        <v>70</v>
      </c>
      <c r="D14" s="127">
        <v>852</v>
      </c>
      <c r="E14" s="116">
        <f>D14*D31</f>
        <v>170400</v>
      </c>
      <c r="F14" s="127">
        <v>258</v>
      </c>
      <c r="G14" s="122">
        <f>F14*E31</f>
        <v>51600</v>
      </c>
      <c r="H14" s="129">
        <v>852</v>
      </c>
      <c r="I14" s="117">
        <f>H14*D32</f>
        <v>255600</v>
      </c>
      <c r="J14" s="129">
        <v>366</v>
      </c>
      <c r="K14" s="117">
        <f>J14*E32</f>
        <v>109800</v>
      </c>
      <c r="L14" s="131">
        <v>96</v>
      </c>
      <c r="M14" s="118">
        <f>L14*D33</f>
        <v>38400</v>
      </c>
      <c r="N14" s="131">
        <v>236</v>
      </c>
      <c r="O14" s="118">
        <f>N14*E33</f>
        <v>94400</v>
      </c>
      <c r="P14" s="133">
        <v>357</v>
      </c>
      <c r="Q14" s="119">
        <f>P14*D34</f>
        <v>178500</v>
      </c>
      <c r="R14" s="133">
        <v>999</v>
      </c>
      <c r="S14" s="119">
        <f>R14*E34</f>
        <v>499500</v>
      </c>
      <c r="T14" s="135">
        <v>15</v>
      </c>
      <c r="U14" s="120">
        <f>T14*D35</f>
        <v>9000</v>
      </c>
      <c r="V14" s="135">
        <v>999</v>
      </c>
      <c r="W14" s="121">
        <f>V14*E35</f>
        <v>599400</v>
      </c>
    </row>
    <row r="15" spans="3:23" ht="18.75" x14ac:dyDescent="0.3">
      <c r="C15" s="115" t="s">
        <v>71</v>
      </c>
      <c r="D15" s="128">
        <v>852</v>
      </c>
      <c r="E15" s="116">
        <f>D15*D31</f>
        <v>170400</v>
      </c>
      <c r="F15" s="128">
        <v>369</v>
      </c>
      <c r="G15" s="122">
        <f>F15*E31</f>
        <v>73800</v>
      </c>
      <c r="H15" s="130">
        <v>741</v>
      </c>
      <c r="I15" s="117">
        <f>H15*D32</f>
        <v>222300</v>
      </c>
      <c r="J15" s="130">
        <v>698</v>
      </c>
      <c r="K15" s="117">
        <f>J15*E32</f>
        <v>209400</v>
      </c>
      <c r="L15" s="132">
        <v>74</v>
      </c>
      <c r="M15" s="118">
        <f>L15*D33</f>
        <v>29600</v>
      </c>
      <c r="N15" s="132">
        <v>654</v>
      </c>
      <c r="O15" s="118">
        <f>N15*E33</f>
        <v>261600</v>
      </c>
      <c r="P15" s="134">
        <v>369</v>
      </c>
      <c r="Q15" s="119">
        <f>P15*D34</f>
        <v>184500</v>
      </c>
      <c r="R15" s="134">
        <v>555</v>
      </c>
      <c r="S15" s="119">
        <f>R15*E34</f>
        <v>277500</v>
      </c>
      <c r="T15" s="136">
        <v>35</v>
      </c>
      <c r="U15" s="120">
        <f>T15*D35</f>
        <v>21000</v>
      </c>
      <c r="V15" s="136">
        <v>666</v>
      </c>
      <c r="W15" s="121">
        <f>V15*E35</f>
        <v>399600</v>
      </c>
    </row>
    <row r="16" spans="3:23" ht="18.75" x14ac:dyDescent="0.3">
      <c r="C16" s="115" t="s">
        <v>72</v>
      </c>
      <c r="D16" s="128">
        <v>852</v>
      </c>
      <c r="E16" s="116">
        <f>D16*D31</f>
        <v>170400</v>
      </c>
      <c r="F16" s="128">
        <v>159</v>
      </c>
      <c r="G16" s="122">
        <f>F16*E31</f>
        <v>31800</v>
      </c>
      <c r="H16" s="130">
        <v>852</v>
      </c>
      <c r="I16" s="117">
        <f>H16*D32</f>
        <v>255600</v>
      </c>
      <c r="J16" s="130">
        <v>555</v>
      </c>
      <c r="K16" s="117">
        <f>J16*E32</f>
        <v>166500</v>
      </c>
      <c r="L16" s="132">
        <v>967</v>
      </c>
      <c r="M16" s="118">
        <f>L16*D33</f>
        <v>386800</v>
      </c>
      <c r="N16" s="132">
        <v>125</v>
      </c>
      <c r="O16" s="118">
        <f>N16*E33</f>
        <v>50000</v>
      </c>
      <c r="P16" s="134">
        <v>25</v>
      </c>
      <c r="Q16" s="119">
        <f>P16*D34</f>
        <v>12500</v>
      </c>
      <c r="R16" s="134">
        <v>444</v>
      </c>
      <c r="S16" s="119">
        <f>R16*E34</f>
        <v>222000</v>
      </c>
      <c r="T16" s="136">
        <v>126</v>
      </c>
      <c r="U16" s="120">
        <f>T16*D35</f>
        <v>75600</v>
      </c>
      <c r="V16" s="136">
        <v>222</v>
      </c>
      <c r="W16" s="121">
        <f>V16*E35</f>
        <v>133200</v>
      </c>
    </row>
    <row r="17" spans="3:23" ht="18.75" x14ac:dyDescent="0.3">
      <c r="C17" s="115" t="s">
        <v>4</v>
      </c>
      <c r="D17" s="127">
        <v>852</v>
      </c>
      <c r="E17" s="116">
        <f>D17*D31</f>
        <v>170400</v>
      </c>
      <c r="F17" s="127">
        <v>753</v>
      </c>
      <c r="G17" s="122">
        <f>F17*E31</f>
        <v>150600</v>
      </c>
      <c r="H17" s="129">
        <v>963</v>
      </c>
      <c r="I17" s="117">
        <f>H17*D32</f>
        <v>288900</v>
      </c>
      <c r="J17" s="129">
        <v>222</v>
      </c>
      <c r="K17" s="117">
        <f>J17*E32</f>
        <v>66600</v>
      </c>
      <c r="L17" s="131">
        <v>41</v>
      </c>
      <c r="M17" s="118">
        <f>L17*D33</f>
        <v>16400</v>
      </c>
      <c r="N17" s="131">
        <v>125</v>
      </c>
      <c r="O17" s="118">
        <f>N17*E33</f>
        <v>50000</v>
      </c>
      <c r="P17" s="133">
        <v>25</v>
      </c>
      <c r="Q17" s="119">
        <f>P17*D34</f>
        <v>12500</v>
      </c>
      <c r="R17" s="133">
        <v>222</v>
      </c>
      <c r="S17" s="119">
        <f>R17*E34</f>
        <v>111000</v>
      </c>
      <c r="T17" s="135">
        <v>156</v>
      </c>
      <c r="U17" s="120">
        <f>T17*D35</f>
        <v>93600</v>
      </c>
      <c r="V17" s="135">
        <v>555</v>
      </c>
      <c r="W17" s="121">
        <f>V17*E35</f>
        <v>333000</v>
      </c>
    </row>
    <row r="18" spans="3:23" ht="18.75" x14ac:dyDescent="0.3">
      <c r="C18" s="115" t="s">
        <v>5</v>
      </c>
      <c r="D18" s="128">
        <v>196</v>
      </c>
      <c r="E18" s="116">
        <f>D18*D31</f>
        <v>39200</v>
      </c>
      <c r="F18" s="128">
        <v>123</v>
      </c>
      <c r="G18" s="122">
        <f>F18*E31</f>
        <v>24600</v>
      </c>
      <c r="H18" s="130">
        <v>741</v>
      </c>
      <c r="I18" s="117">
        <f>H18*D32</f>
        <v>222300</v>
      </c>
      <c r="J18" s="130">
        <v>555</v>
      </c>
      <c r="K18" s="117">
        <f>J18*E32</f>
        <v>166500</v>
      </c>
      <c r="L18" s="132">
        <v>96</v>
      </c>
      <c r="M18" s="118">
        <f>L18*D33</f>
        <v>38400</v>
      </c>
      <c r="N18" s="132">
        <v>896</v>
      </c>
      <c r="O18" s="118">
        <f>N18*E33</f>
        <v>358400</v>
      </c>
      <c r="P18" s="134">
        <v>125</v>
      </c>
      <c r="Q18" s="119">
        <f>P18*D34</f>
        <v>62500</v>
      </c>
      <c r="R18" s="134">
        <v>333</v>
      </c>
      <c r="S18" s="119">
        <f>R18*E34</f>
        <v>166500</v>
      </c>
      <c r="T18" s="136">
        <v>156</v>
      </c>
      <c r="U18" s="120">
        <f>T18*D35</f>
        <v>93600</v>
      </c>
      <c r="V18" s="136">
        <v>555</v>
      </c>
      <c r="W18" s="121">
        <f>V18*E35</f>
        <v>333000</v>
      </c>
    </row>
    <row r="19" spans="3:23" ht="18.75" x14ac:dyDescent="0.3">
      <c r="C19" s="115" t="s">
        <v>6</v>
      </c>
      <c r="D19" s="128">
        <v>274</v>
      </c>
      <c r="E19" s="116">
        <f>D19*D31</f>
        <v>54800</v>
      </c>
      <c r="F19" s="128">
        <v>589</v>
      </c>
      <c r="G19" s="122">
        <f>F19*E31</f>
        <v>117800</v>
      </c>
      <c r="H19" s="130">
        <v>741</v>
      </c>
      <c r="I19" s="117">
        <f>H19*D32</f>
        <v>222300</v>
      </c>
      <c r="J19" s="130">
        <v>666</v>
      </c>
      <c r="K19" s="117">
        <f>J19*E32</f>
        <v>199800</v>
      </c>
      <c r="L19" s="132">
        <v>96</v>
      </c>
      <c r="M19" s="118">
        <f>L19*D33</f>
        <v>38400</v>
      </c>
      <c r="N19" s="132">
        <v>322</v>
      </c>
      <c r="O19" s="118">
        <f>N19*E33</f>
        <v>128800</v>
      </c>
      <c r="P19" s="134">
        <v>36</v>
      </c>
      <c r="Q19" s="119">
        <f>P19*D34</f>
        <v>18000</v>
      </c>
      <c r="R19" s="134">
        <v>111</v>
      </c>
      <c r="S19" s="119">
        <f>R19*E34</f>
        <v>55500</v>
      </c>
      <c r="T19" s="136">
        <v>963</v>
      </c>
      <c r="U19" s="120">
        <f>T19*D35</f>
        <v>577800</v>
      </c>
      <c r="V19" s="136">
        <v>555</v>
      </c>
      <c r="W19" s="121">
        <f>V19*E35</f>
        <v>333000</v>
      </c>
    </row>
    <row r="20" spans="3:23" ht="19.5" thickBot="1" x14ac:dyDescent="0.35">
      <c r="C20" s="123" t="s">
        <v>73</v>
      </c>
      <c r="D20" s="124">
        <f>SUM(D8:D19)</f>
        <v>8321</v>
      </c>
      <c r="E20" s="124">
        <f>SUM(E8:E19)</f>
        <v>1664200</v>
      </c>
      <c r="F20" s="124">
        <f t="shared" ref="F20:G20" si="0">SUM(F8:F19)</f>
        <v>4331</v>
      </c>
      <c r="G20" s="124">
        <f t="shared" si="0"/>
        <v>866200</v>
      </c>
      <c r="H20" s="124">
        <f>SUM(H8:H19)</f>
        <v>9413</v>
      </c>
      <c r="I20" s="124">
        <f t="shared" ref="I20:W20" si="1">SUM(I8:I19)</f>
        <v>2823900</v>
      </c>
      <c r="J20" s="124">
        <f t="shared" si="1"/>
        <v>5562</v>
      </c>
      <c r="K20" s="124">
        <f t="shared" si="1"/>
        <v>1636100</v>
      </c>
      <c r="L20" s="124">
        <f t="shared" si="1"/>
        <v>5041</v>
      </c>
      <c r="M20" s="124">
        <f t="shared" si="1"/>
        <v>2016400</v>
      </c>
      <c r="N20" s="124">
        <f t="shared" si="1"/>
        <v>4266</v>
      </c>
      <c r="O20" s="124">
        <f t="shared" si="1"/>
        <v>1706400</v>
      </c>
      <c r="P20" s="124">
        <f t="shared" si="1"/>
        <v>2485</v>
      </c>
      <c r="Q20" s="124">
        <f t="shared" si="1"/>
        <v>1242500</v>
      </c>
      <c r="R20" s="124">
        <f t="shared" si="1"/>
        <v>5772</v>
      </c>
      <c r="S20" s="124">
        <f t="shared" si="1"/>
        <v>2886000</v>
      </c>
      <c r="T20" s="124">
        <f t="shared" si="1"/>
        <v>2696</v>
      </c>
      <c r="U20" s="124">
        <f t="shared" si="1"/>
        <v>1617600</v>
      </c>
      <c r="V20" s="124">
        <f t="shared" si="1"/>
        <v>7337</v>
      </c>
      <c r="W20" s="125">
        <f t="shared" si="1"/>
        <v>4402200</v>
      </c>
    </row>
    <row r="21" spans="3:23" ht="15.75" thickTop="1" x14ac:dyDescent="0.25"/>
    <row r="22" spans="3:23" x14ac:dyDescent="0.25">
      <c r="D22" s="65" t="s">
        <v>110</v>
      </c>
    </row>
    <row r="23" spans="3:23" ht="21" x14ac:dyDescent="0.35">
      <c r="C23" s="82"/>
      <c r="D23" s="83" t="s">
        <v>64</v>
      </c>
      <c r="E23" s="84" t="s">
        <v>111</v>
      </c>
      <c r="F23" s="84"/>
      <c r="G23" s="84"/>
      <c r="H23" s="85"/>
      <c r="I23" s="84"/>
      <c r="J23" s="84"/>
      <c r="K23" s="84"/>
      <c r="L23" s="85"/>
      <c r="M23" s="225"/>
      <c r="N23" s="225"/>
      <c r="O23" s="225"/>
      <c r="P23" s="85"/>
      <c r="Q23" s="225"/>
      <c r="R23" s="225"/>
      <c r="S23" s="225"/>
      <c r="T23" s="85"/>
      <c r="U23" s="225"/>
      <c r="V23" s="225"/>
      <c r="W23" s="225"/>
    </row>
    <row r="24" spans="3:23" ht="21" x14ac:dyDescent="0.35">
      <c r="C24" s="82"/>
      <c r="D24" s="83" t="s">
        <v>65</v>
      </c>
      <c r="E24" s="86" t="s">
        <v>112</v>
      </c>
      <c r="F24" s="86"/>
      <c r="G24" s="86"/>
      <c r="H24" s="85"/>
      <c r="I24" s="86"/>
      <c r="J24" s="86"/>
      <c r="K24" s="86"/>
      <c r="L24" s="85"/>
      <c r="M24" s="86"/>
      <c r="N24" s="86"/>
      <c r="O24" s="86"/>
      <c r="P24" s="85"/>
      <c r="Q24" s="86"/>
      <c r="R24" s="86"/>
      <c r="S24" s="86"/>
      <c r="T24" s="85"/>
      <c r="U24" s="86"/>
      <c r="V24" s="86"/>
      <c r="W24" s="86"/>
    </row>
    <row r="25" spans="3:23" ht="21" x14ac:dyDescent="0.35">
      <c r="C25" s="82"/>
      <c r="D25" s="83" t="s">
        <v>66</v>
      </c>
      <c r="E25" s="84" t="s">
        <v>113</v>
      </c>
      <c r="F25" s="84"/>
      <c r="G25" s="84"/>
      <c r="H25" s="85"/>
      <c r="I25" s="84"/>
      <c r="J25" s="84"/>
      <c r="K25" s="84"/>
      <c r="L25" s="85"/>
      <c r="M25" s="225"/>
      <c r="N25" s="225"/>
      <c r="O25" s="225"/>
      <c r="P25" s="85"/>
      <c r="Q25" s="225"/>
      <c r="R25" s="225"/>
      <c r="S25" s="225"/>
      <c r="T25" s="85"/>
      <c r="U25" s="225"/>
      <c r="V25" s="225"/>
      <c r="W25" s="225"/>
    </row>
    <row r="26" spans="3:23" ht="21" x14ac:dyDescent="0.35">
      <c r="C26" s="82"/>
      <c r="D26" s="83" t="s">
        <v>67</v>
      </c>
      <c r="E26" s="84" t="s">
        <v>114</v>
      </c>
      <c r="F26" s="84"/>
      <c r="G26" s="84"/>
      <c r="H26" s="85"/>
      <c r="I26" s="84"/>
      <c r="J26" s="84"/>
      <c r="K26" s="84"/>
      <c r="L26" s="85"/>
      <c r="M26" s="225"/>
      <c r="N26" s="225"/>
      <c r="O26" s="225"/>
      <c r="P26" s="85"/>
      <c r="Q26" s="225"/>
      <c r="R26" s="225"/>
      <c r="S26" s="225"/>
      <c r="T26" s="85"/>
      <c r="U26" s="225"/>
      <c r="V26" s="225"/>
      <c r="W26" s="225"/>
    </row>
    <row r="27" spans="3:23" x14ac:dyDescent="0.25">
      <c r="E27" s="87"/>
      <c r="F27" s="87"/>
      <c r="G27" s="87"/>
      <c r="I27" s="87"/>
      <c r="J27" s="87"/>
      <c r="K27" s="87"/>
      <c r="M27" s="87"/>
      <c r="N27" s="87"/>
      <c r="O27" s="87"/>
      <c r="Q27" s="87"/>
      <c r="R27" s="87"/>
      <c r="S27" s="87"/>
      <c r="U27" s="87"/>
      <c r="V27" s="87"/>
      <c r="W27" s="87"/>
    </row>
    <row r="28" spans="3:23" x14ac:dyDescent="0.25">
      <c r="E28" s="87"/>
      <c r="F28" s="87"/>
      <c r="G28" s="87"/>
      <c r="I28" s="87"/>
      <c r="J28" s="87"/>
      <c r="K28" s="87"/>
      <c r="M28" s="87"/>
      <c r="N28" s="87"/>
      <c r="O28" s="87"/>
      <c r="Q28" s="87"/>
      <c r="R28" s="87"/>
      <c r="S28" s="87"/>
      <c r="U28" s="87"/>
      <c r="V28" s="87"/>
      <c r="W28" s="87"/>
    </row>
    <row r="29" spans="3:23" ht="18.75" x14ac:dyDescent="0.25">
      <c r="C29" s="269" t="s">
        <v>79</v>
      </c>
      <c r="D29" s="271" t="s">
        <v>124</v>
      </c>
      <c r="E29" s="272"/>
      <c r="F29" s="88"/>
      <c r="G29" s="88"/>
      <c r="I29" s="89"/>
      <c r="J29" s="89"/>
      <c r="K29" s="89"/>
      <c r="M29" s="89"/>
      <c r="N29" s="89"/>
      <c r="O29" s="89"/>
      <c r="Q29" s="89"/>
      <c r="R29" s="89"/>
      <c r="S29" s="89"/>
      <c r="U29" s="89"/>
      <c r="V29" s="89"/>
      <c r="W29" s="89"/>
    </row>
    <row r="30" spans="3:23" x14ac:dyDescent="0.25">
      <c r="C30" s="270"/>
      <c r="D30" s="126" t="s">
        <v>80</v>
      </c>
      <c r="E30" s="126" t="s">
        <v>81</v>
      </c>
      <c r="F30" s="211"/>
      <c r="G30" s="211"/>
      <c r="I30" s="87"/>
      <c r="J30" s="87"/>
      <c r="K30" s="87"/>
      <c r="M30" s="87"/>
      <c r="N30" s="87"/>
      <c r="O30" s="87"/>
      <c r="Q30" s="87"/>
      <c r="R30" s="87"/>
      <c r="S30" s="87"/>
      <c r="U30" s="87"/>
      <c r="V30" s="87"/>
      <c r="W30" s="87"/>
    </row>
    <row r="31" spans="3:23" x14ac:dyDescent="0.25">
      <c r="C31" s="167">
        <v>2013</v>
      </c>
      <c r="D31" s="137">
        <v>200</v>
      </c>
      <c r="E31" s="137">
        <v>200</v>
      </c>
      <c r="F31" s="211"/>
      <c r="G31" s="211"/>
      <c r="I31" s="87"/>
      <c r="J31" s="87"/>
      <c r="K31" s="87"/>
      <c r="M31" s="87"/>
      <c r="N31" s="87"/>
      <c r="O31" s="87"/>
      <c r="Q31" s="87"/>
      <c r="R31" s="87"/>
      <c r="S31" s="87"/>
      <c r="U31" s="87"/>
      <c r="V31" s="87"/>
      <c r="W31" s="87"/>
    </row>
    <row r="32" spans="3:23" x14ac:dyDescent="0.25">
      <c r="C32" s="167">
        <v>2014</v>
      </c>
      <c r="D32" s="137">
        <v>300</v>
      </c>
      <c r="E32" s="137">
        <v>300</v>
      </c>
      <c r="F32" s="211"/>
      <c r="G32" s="211"/>
      <c r="I32" s="87"/>
      <c r="J32" s="87"/>
      <c r="K32" s="87"/>
      <c r="M32" s="87"/>
      <c r="N32" s="87"/>
      <c r="O32" s="87"/>
      <c r="Q32" s="87"/>
      <c r="R32" s="87"/>
      <c r="S32" s="87"/>
      <c r="U32" s="87"/>
      <c r="V32" s="87"/>
      <c r="W32" s="87"/>
    </row>
    <row r="33" spans="3:7" x14ac:dyDescent="0.25">
      <c r="C33" s="167">
        <v>2015</v>
      </c>
      <c r="D33" s="137">
        <v>400</v>
      </c>
      <c r="E33" s="137">
        <v>400</v>
      </c>
      <c r="F33" s="211"/>
      <c r="G33" s="211"/>
    </row>
    <row r="34" spans="3:7" x14ac:dyDescent="0.25">
      <c r="C34" s="167">
        <v>2016</v>
      </c>
      <c r="D34" s="137">
        <v>500</v>
      </c>
      <c r="E34" s="137">
        <v>500</v>
      </c>
      <c r="F34" s="211"/>
      <c r="G34" s="211"/>
    </row>
    <row r="35" spans="3:7" x14ac:dyDescent="0.25">
      <c r="C35" s="167">
        <v>2017</v>
      </c>
      <c r="D35" s="137">
        <v>600</v>
      </c>
      <c r="E35" s="137">
        <v>600</v>
      </c>
      <c r="F35" s="211"/>
      <c r="G35" s="211"/>
    </row>
  </sheetData>
  <sheetProtection password="CEEF" sheet="1" objects="1" scenarios="1"/>
  <customSheetViews>
    <customSheetView guid="{6C0CD2E4-2A50-435E-9084-C983F44C3DA3}" scale="60">
      <selection activeCell="R62" sqref="R62"/>
      <pageMargins left="0.7" right="0.7" top="0.75" bottom="0.75" header="0.3" footer="0.3"/>
      <pageSetup paperSize="9" orientation="portrait" r:id="rId1"/>
    </customSheetView>
  </customSheetViews>
  <mergeCells count="24">
    <mergeCell ref="T6:W6"/>
    <mergeCell ref="D4:F4"/>
    <mergeCell ref="M26:O26"/>
    <mergeCell ref="Q26:S26"/>
    <mergeCell ref="U26:W26"/>
    <mergeCell ref="U23:W23"/>
    <mergeCell ref="U25:W25"/>
    <mergeCell ref="M23:O23"/>
    <mergeCell ref="Q23:S23"/>
    <mergeCell ref="M25:O25"/>
    <mergeCell ref="Q25:S25"/>
    <mergeCell ref="L6:O6"/>
    <mergeCell ref="P6:S6"/>
    <mergeCell ref="H6:K6"/>
    <mergeCell ref="F33:G33"/>
    <mergeCell ref="F34:G34"/>
    <mergeCell ref="F35:G35"/>
    <mergeCell ref="C6:C7"/>
    <mergeCell ref="D6:G6"/>
    <mergeCell ref="F31:G31"/>
    <mergeCell ref="F32:G32"/>
    <mergeCell ref="C29:C30"/>
    <mergeCell ref="D29:E29"/>
    <mergeCell ref="F30:G30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view="pageBreakPreview" topLeftCell="C1" zoomScale="80" zoomScaleNormal="70" zoomScaleSheetLayoutView="80" workbookViewId="0">
      <selection activeCell="U15" sqref="U15"/>
    </sheetView>
  </sheetViews>
  <sheetFormatPr defaultRowHeight="15" x14ac:dyDescent="0.25"/>
  <cols>
    <col min="3" max="3" width="13.140625" customWidth="1"/>
    <col min="4" max="4" width="9.140625" customWidth="1"/>
    <col min="5" max="5" width="9" customWidth="1"/>
    <col min="6" max="6" width="12.42578125" customWidth="1"/>
    <col min="7" max="7" width="12.7109375" customWidth="1"/>
    <col min="8" max="8" width="16.140625" customWidth="1"/>
    <col min="11" max="11" width="7.85546875" customWidth="1"/>
    <col min="12" max="12" width="11.5703125" customWidth="1"/>
  </cols>
  <sheetData>
    <row r="1" spans="2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B2" s="1"/>
      <c r="C2" s="312" t="s">
        <v>115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</row>
    <row r="3" spans="2:2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B4" s="1"/>
      <c r="C4" s="313" t="s">
        <v>83</v>
      </c>
      <c r="D4" s="313"/>
      <c r="E4" s="313" t="s">
        <v>84</v>
      </c>
      <c r="F4" s="313"/>
      <c r="G4" s="313" t="s">
        <v>85</v>
      </c>
      <c r="H4" s="313"/>
      <c r="I4" s="313" t="s">
        <v>116</v>
      </c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5" spans="2:20" x14ac:dyDescent="0.25">
      <c r="B5" s="1"/>
      <c r="C5" s="313"/>
      <c r="D5" s="313"/>
      <c r="E5" s="313"/>
      <c r="F5" s="313"/>
      <c r="G5" s="313"/>
      <c r="H5" s="313"/>
      <c r="I5" s="313" t="s">
        <v>87</v>
      </c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</row>
    <row r="6" spans="2:20" x14ac:dyDescent="0.25">
      <c r="B6" s="1"/>
      <c r="C6" s="313"/>
      <c r="D6" s="313"/>
      <c r="E6" s="313"/>
      <c r="F6" s="313"/>
      <c r="G6" s="313"/>
      <c r="H6" s="313"/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</row>
    <row r="7" spans="2:20" x14ac:dyDescent="0.25">
      <c r="B7" s="1"/>
      <c r="C7" s="287">
        <v>1</v>
      </c>
      <c r="D7" s="287"/>
      <c r="E7" s="311"/>
      <c r="F7" s="287"/>
      <c r="G7" s="287"/>
      <c r="H7" s="28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0" x14ac:dyDescent="0.25">
      <c r="B8" s="1"/>
      <c r="C8" s="287">
        <v>2</v>
      </c>
      <c r="D8" s="287"/>
      <c r="E8" s="311"/>
      <c r="F8" s="287"/>
      <c r="G8" s="287"/>
      <c r="H8" s="28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2:20" x14ac:dyDescent="0.25">
      <c r="B9" s="1"/>
      <c r="C9" s="287" t="s">
        <v>100</v>
      </c>
      <c r="D9" s="287"/>
      <c r="E9" s="311"/>
      <c r="F9" s="287"/>
      <c r="G9" s="287"/>
      <c r="H9" s="28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x14ac:dyDescent="0.25">
      <c r="B10" s="1"/>
      <c r="C10" s="287" t="s">
        <v>101</v>
      </c>
      <c r="D10" s="287"/>
      <c r="E10" s="287"/>
      <c r="F10" s="287"/>
      <c r="G10" s="287"/>
      <c r="H10" s="28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2:20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2:20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ht="15" customHeight="1" x14ac:dyDescent="0.25">
      <c r="B15" s="1"/>
      <c r="C15" s="293" t="s">
        <v>83</v>
      </c>
      <c r="D15" s="294"/>
      <c r="E15" s="299" t="s">
        <v>117</v>
      </c>
      <c r="F15" s="300"/>
      <c r="G15" s="305" t="s">
        <v>118</v>
      </c>
      <c r="H15" s="306"/>
      <c r="I15" s="305" t="s">
        <v>119</v>
      </c>
      <c r="J15" s="30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x14ac:dyDescent="0.25">
      <c r="B16" s="1"/>
      <c r="C16" s="295"/>
      <c r="D16" s="296"/>
      <c r="E16" s="301"/>
      <c r="F16" s="302"/>
      <c r="G16" s="307"/>
      <c r="H16" s="308"/>
      <c r="I16" s="307"/>
      <c r="J16" s="308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x14ac:dyDescent="0.25">
      <c r="B17" s="1"/>
      <c r="C17" s="297"/>
      <c r="D17" s="298"/>
      <c r="E17" s="303"/>
      <c r="F17" s="304"/>
      <c r="G17" s="309"/>
      <c r="H17" s="310"/>
      <c r="I17" s="309"/>
      <c r="J17" s="31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x14ac:dyDescent="0.25">
      <c r="B18" s="1"/>
      <c r="C18" s="287">
        <v>1</v>
      </c>
      <c r="D18" s="287"/>
      <c r="E18" s="285" t="e">
        <f>I7/G7</f>
        <v>#DIV/0!</v>
      </c>
      <c r="F18" s="286"/>
      <c r="G18" s="287">
        <f>I7+J7+K7+L7+M7+N7+P7+O7+Q7+R7+S7+T7</f>
        <v>0</v>
      </c>
      <c r="H18" s="287"/>
      <c r="I18" s="287">
        <f>G18/12</f>
        <v>0</v>
      </c>
      <c r="J18" s="287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5">
      <c r="B19" s="1"/>
      <c r="C19" s="287">
        <v>2</v>
      </c>
      <c r="D19" s="287"/>
      <c r="E19" s="285" t="e">
        <f>I8/G8</f>
        <v>#DIV/0!</v>
      </c>
      <c r="F19" s="286"/>
      <c r="G19" s="287">
        <f>I8+J8+K8+L8+M8+N8+P8+O8+Q8+R8+S8+T8</f>
        <v>0</v>
      </c>
      <c r="H19" s="287"/>
      <c r="I19" s="287">
        <f t="shared" ref="I19:I21" si="0">G19/12</f>
        <v>0</v>
      </c>
      <c r="J19" s="287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5">
      <c r="B20" s="1"/>
      <c r="C20" s="287" t="s">
        <v>100</v>
      </c>
      <c r="D20" s="287"/>
      <c r="E20" s="285" t="e">
        <f>I9/G9</f>
        <v>#DIV/0!</v>
      </c>
      <c r="F20" s="286"/>
      <c r="G20" s="287">
        <f>I9+J9+K9+L9+M9+N9+P9+O9+Q9+R9+S9+T9</f>
        <v>0</v>
      </c>
      <c r="H20" s="287"/>
      <c r="I20" s="287">
        <f t="shared" si="0"/>
        <v>0</v>
      </c>
      <c r="J20" s="287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5">
      <c r="B21" s="1"/>
      <c r="C21" s="287" t="s">
        <v>101</v>
      </c>
      <c r="D21" s="287"/>
      <c r="E21" s="285" t="e">
        <f>I10/G10</f>
        <v>#DIV/0!</v>
      </c>
      <c r="F21" s="286"/>
      <c r="G21" s="287">
        <f>I10+J10+K10+L10+M10+N10+P10+O10+Q10+R10+S10+T10</f>
        <v>0</v>
      </c>
      <c r="H21" s="287"/>
      <c r="I21" s="287">
        <f t="shared" si="0"/>
        <v>0</v>
      </c>
      <c r="J21" s="287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5">
      <c r="B24" s="1"/>
      <c r="C24" s="1" t="s">
        <v>105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s="8" customFormat="1" ht="99.75" customHeight="1" x14ac:dyDescent="0.25">
      <c r="B26" s="6"/>
      <c r="C26" s="7" t="s">
        <v>106</v>
      </c>
      <c r="D26" s="288" t="s">
        <v>84</v>
      </c>
      <c r="E26" s="289"/>
      <c r="F26" s="290" t="s">
        <v>85</v>
      </c>
      <c r="G26" s="291"/>
      <c r="H26" s="288" t="s">
        <v>120</v>
      </c>
      <c r="I26" s="292"/>
      <c r="J26" s="289"/>
      <c r="K26" s="288" t="s">
        <v>121</v>
      </c>
      <c r="L26" s="289"/>
      <c r="M26" s="6"/>
      <c r="N26" s="6"/>
      <c r="O26" s="6"/>
      <c r="P26" s="6"/>
      <c r="Q26" s="6"/>
      <c r="R26" s="6"/>
      <c r="S26" s="6"/>
      <c r="T26" s="6"/>
    </row>
    <row r="27" spans="2:20" x14ac:dyDescent="0.25">
      <c r="B27" s="1"/>
      <c r="C27" s="9" t="s">
        <v>101</v>
      </c>
      <c r="D27" s="285"/>
      <c r="E27" s="286"/>
      <c r="F27" s="287"/>
      <c r="G27" s="287"/>
      <c r="H27" s="287">
        <f>(I7+J7+K7+L7+M7+N7+O7+P7+Q7+R7+S7+T7)/12</f>
        <v>0</v>
      </c>
      <c r="I27" s="287"/>
      <c r="J27" s="287"/>
      <c r="K27" s="287">
        <f>H27-H28</f>
        <v>0</v>
      </c>
      <c r="L27" s="287"/>
      <c r="M27" s="1"/>
      <c r="N27" s="1"/>
      <c r="O27" s="1"/>
      <c r="P27" s="1"/>
      <c r="Q27" s="1"/>
      <c r="R27" s="1"/>
      <c r="S27" s="1"/>
      <c r="T27" s="1"/>
    </row>
    <row r="28" spans="2:20" x14ac:dyDescent="0.25">
      <c r="B28" s="1"/>
      <c r="C28" s="9" t="s">
        <v>101</v>
      </c>
      <c r="D28" s="285"/>
      <c r="E28" s="286"/>
      <c r="F28" s="287"/>
      <c r="G28" s="287"/>
      <c r="H28" s="287">
        <f>(I10+J10+K10+L10+M10+N10+O10+P10+Q10+R10+S10+T10)/12</f>
        <v>0</v>
      </c>
      <c r="I28" s="287"/>
      <c r="J28" s="287"/>
      <c r="K28" s="287">
        <f>H28-H27</f>
        <v>0</v>
      </c>
      <c r="L28" s="287"/>
      <c r="M28" s="1"/>
      <c r="N28" s="1"/>
      <c r="O28" s="1"/>
      <c r="P28" s="1"/>
      <c r="Q28" s="1"/>
      <c r="R28" s="1"/>
      <c r="S28" s="1"/>
      <c r="T28" s="1"/>
    </row>
  </sheetData>
  <sheetProtection formatCells="0" formatColumns="0" formatRows="0"/>
  <protectedRanges>
    <protectedRange password="CF7A" sqref="E18:J21 H27:L28" name="Диапазон1"/>
  </protectedRanges>
  <customSheetViews>
    <customSheetView guid="{6C0CD2E4-2A50-435E-9084-C983F44C3DA3}" scale="80" showPageBreaks="1" view="pageBreakPreview">
      <selection activeCell="K21" sqref="K21"/>
      <pageMargins left="0.7" right="0.7" top="0.75" bottom="0.75" header="0.3" footer="0.3"/>
      <pageSetup paperSize="9" orientation="portrait" r:id="rId1"/>
    </customSheetView>
  </customSheetViews>
  <mergeCells count="50">
    <mergeCell ref="C2:T2"/>
    <mergeCell ref="C4:D6"/>
    <mergeCell ref="E4:F6"/>
    <mergeCell ref="G4:H6"/>
    <mergeCell ref="I4:T4"/>
    <mergeCell ref="I5:T5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5:D17"/>
    <mergeCell ref="E15:F17"/>
    <mergeCell ref="G15:H17"/>
    <mergeCell ref="I15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D28:E28"/>
    <mergeCell ref="F28:G28"/>
    <mergeCell ref="H28:J28"/>
    <mergeCell ref="K28:L28"/>
    <mergeCell ref="C21:D21"/>
    <mergeCell ref="E21:F21"/>
    <mergeCell ref="G21:H21"/>
    <mergeCell ref="I21:J21"/>
    <mergeCell ref="D26:E26"/>
    <mergeCell ref="F26:G26"/>
    <mergeCell ref="H26:J26"/>
    <mergeCell ref="K26:L26"/>
    <mergeCell ref="D27:E27"/>
    <mergeCell ref="F27:G27"/>
    <mergeCell ref="H27:J27"/>
    <mergeCell ref="K27:L27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5"/>
  <sheetViews>
    <sheetView view="pageBreakPreview" topLeftCell="A13" zoomScale="60" zoomScaleNormal="100" workbookViewId="0">
      <selection activeCell="B2" sqref="B2:H2"/>
    </sheetView>
  </sheetViews>
  <sheetFormatPr defaultRowHeight="18" x14ac:dyDescent="0.25"/>
  <cols>
    <col min="1" max="1" width="9.140625" style="138"/>
    <col min="2" max="2" width="7.140625" style="138" customWidth="1"/>
    <col min="3" max="3" width="25.85546875" style="138" customWidth="1"/>
    <col min="4" max="4" width="14.5703125" style="138" customWidth="1"/>
    <col min="5" max="5" width="28.28515625" style="138" customWidth="1"/>
    <col min="6" max="6" width="13.28515625" style="138" bestFit="1" customWidth="1"/>
    <col min="7" max="7" width="29.42578125" style="138" customWidth="1"/>
    <col min="8" max="8" width="13.28515625" style="138" bestFit="1" customWidth="1"/>
    <col min="9" max="16384" width="9.140625" style="138"/>
  </cols>
  <sheetData>
    <row r="2" spans="2:8" ht="51.75" customHeight="1" x14ac:dyDescent="0.25">
      <c r="B2" s="317" t="s">
        <v>125</v>
      </c>
      <c r="C2" s="317"/>
      <c r="D2" s="317"/>
      <c r="E2" s="317"/>
      <c r="F2" s="317"/>
      <c r="G2" s="317"/>
      <c r="H2" s="317"/>
    </row>
    <row r="3" spans="2:8" x14ac:dyDescent="0.25">
      <c r="B3" s="139"/>
      <c r="C3" s="140" t="s">
        <v>126</v>
      </c>
      <c r="D3" s="140" t="s">
        <v>127</v>
      </c>
      <c r="E3" s="140" t="s">
        <v>128</v>
      </c>
      <c r="F3" s="140" t="s">
        <v>129</v>
      </c>
      <c r="G3" s="140" t="s">
        <v>25</v>
      </c>
      <c r="H3" s="140" t="s">
        <v>130</v>
      </c>
    </row>
    <row r="4" spans="2:8" x14ac:dyDescent="0.25">
      <c r="B4" s="139"/>
      <c r="C4" s="139"/>
      <c r="D4" s="139"/>
      <c r="E4" s="139"/>
      <c r="F4" s="139"/>
      <c r="G4" s="139"/>
      <c r="H4" s="139"/>
    </row>
    <row r="5" spans="2:8" x14ac:dyDescent="0.25">
      <c r="B5" s="141"/>
      <c r="C5" s="314" t="s">
        <v>131</v>
      </c>
      <c r="D5" s="315"/>
      <c r="E5" s="315"/>
      <c r="F5" s="315"/>
      <c r="G5" s="315"/>
      <c r="H5" s="316"/>
    </row>
    <row r="6" spans="2:8" x14ac:dyDescent="0.25">
      <c r="B6" s="141"/>
      <c r="C6" s="142" t="s">
        <v>132</v>
      </c>
      <c r="D6" s="145"/>
      <c r="E6" s="142" t="s">
        <v>132</v>
      </c>
      <c r="F6" s="145"/>
      <c r="G6" s="142" t="s">
        <v>132</v>
      </c>
      <c r="H6" s="145"/>
    </row>
    <row r="7" spans="2:8" ht="18.75" x14ac:dyDescent="0.3">
      <c r="B7" s="141"/>
      <c r="C7" s="143" t="s">
        <v>133</v>
      </c>
      <c r="D7" s="144"/>
      <c r="E7" s="143" t="s">
        <v>133</v>
      </c>
      <c r="F7" s="144"/>
      <c r="G7" s="143" t="s">
        <v>133</v>
      </c>
      <c r="H7" s="144"/>
    </row>
    <row r="8" spans="2:8" ht="18.75" x14ac:dyDescent="0.3">
      <c r="B8" s="141"/>
      <c r="C8" s="142" t="s">
        <v>134</v>
      </c>
      <c r="D8" s="144"/>
      <c r="E8" s="142" t="s">
        <v>134</v>
      </c>
      <c r="F8" s="144"/>
      <c r="G8" s="142" t="s">
        <v>134</v>
      </c>
      <c r="H8" s="144"/>
    </row>
    <row r="9" spans="2:8" ht="18.75" x14ac:dyDescent="0.3">
      <c r="B9" s="141"/>
      <c r="C9" s="143" t="s">
        <v>133</v>
      </c>
      <c r="D9" s="144"/>
      <c r="E9" s="143" t="s">
        <v>133</v>
      </c>
      <c r="F9" s="144"/>
      <c r="G9" s="143" t="s">
        <v>133</v>
      </c>
      <c r="H9" s="144"/>
    </row>
    <row r="10" spans="2:8" x14ac:dyDescent="0.25">
      <c r="B10" s="141"/>
      <c r="C10" s="141"/>
      <c r="D10" s="141"/>
      <c r="E10" s="141"/>
      <c r="F10" s="141"/>
      <c r="G10" s="141"/>
      <c r="H10" s="141"/>
    </row>
    <row r="11" spans="2:8" x14ac:dyDescent="0.25">
      <c r="B11" s="141"/>
      <c r="C11" s="314" t="s">
        <v>135</v>
      </c>
      <c r="D11" s="315"/>
      <c r="E11" s="315"/>
      <c r="F11" s="315"/>
      <c r="G11" s="315"/>
      <c r="H11" s="316"/>
    </row>
    <row r="12" spans="2:8" x14ac:dyDescent="0.25">
      <c r="B12" s="141"/>
      <c r="C12" s="142" t="s">
        <v>132</v>
      </c>
      <c r="D12" s="145"/>
      <c r="E12" s="142" t="s">
        <v>132</v>
      </c>
      <c r="F12" s="145"/>
      <c r="G12" s="142" t="s">
        <v>132</v>
      </c>
      <c r="H12" s="145"/>
    </row>
    <row r="13" spans="2:8" ht="18.75" x14ac:dyDescent="0.3">
      <c r="B13" s="141"/>
      <c r="C13" s="143" t="s">
        <v>133</v>
      </c>
      <c r="D13" s="144"/>
      <c r="E13" s="143" t="s">
        <v>133</v>
      </c>
      <c r="F13" s="144"/>
      <c r="G13" s="143" t="s">
        <v>133</v>
      </c>
      <c r="H13" s="144"/>
    </row>
    <row r="14" spans="2:8" ht="18.75" x14ac:dyDescent="0.3">
      <c r="B14" s="141"/>
      <c r="C14" s="142" t="s">
        <v>134</v>
      </c>
      <c r="D14" s="144"/>
      <c r="E14" s="142" t="s">
        <v>134</v>
      </c>
      <c r="F14" s="144"/>
      <c r="G14" s="142" t="s">
        <v>134</v>
      </c>
      <c r="H14" s="144"/>
    </row>
    <row r="15" spans="2:8" ht="18.75" x14ac:dyDescent="0.3">
      <c r="B15" s="141"/>
      <c r="C15" s="143" t="s">
        <v>133</v>
      </c>
      <c r="D15" s="144"/>
      <c r="E15" s="143" t="s">
        <v>133</v>
      </c>
      <c r="F15" s="144"/>
      <c r="G15" s="143" t="s">
        <v>133</v>
      </c>
      <c r="H15" s="144"/>
    </row>
    <row r="16" spans="2:8" x14ac:dyDescent="0.25">
      <c r="B16" s="141"/>
      <c r="C16" s="141"/>
      <c r="D16" s="141"/>
      <c r="E16" s="141"/>
      <c r="F16" s="141"/>
      <c r="G16" s="141"/>
      <c r="H16" s="141"/>
    </row>
    <row r="17" spans="2:8" x14ac:dyDescent="0.25">
      <c r="B17" s="141"/>
      <c r="C17" s="314" t="s">
        <v>2</v>
      </c>
      <c r="D17" s="315"/>
      <c r="E17" s="315"/>
      <c r="F17" s="315"/>
      <c r="G17" s="315"/>
      <c r="H17" s="316"/>
    </row>
    <row r="18" spans="2:8" x14ac:dyDescent="0.25">
      <c r="B18" s="141"/>
      <c r="C18" s="142" t="s">
        <v>132</v>
      </c>
      <c r="D18" s="145"/>
      <c r="E18" s="142" t="s">
        <v>132</v>
      </c>
      <c r="F18" s="145"/>
      <c r="G18" s="142" t="s">
        <v>132</v>
      </c>
      <c r="H18" s="145"/>
    </row>
    <row r="19" spans="2:8" ht="18.75" x14ac:dyDescent="0.3">
      <c r="B19" s="141"/>
      <c r="C19" s="143" t="s">
        <v>133</v>
      </c>
      <c r="D19" s="144"/>
      <c r="E19" s="143" t="s">
        <v>133</v>
      </c>
      <c r="F19" s="144"/>
      <c r="G19" s="143" t="s">
        <v>133</v>
      </c>
      <c r="H19" s="144"/>
    </row>
    <row r="20" spans="2:8" ht="18.75" x14ac:dyDescent="0.3">
      <c r="B20" s="141"/>
      <c r="C20" s="142" t="s">
        <v>134</v>
      </c>
      <c r="D20" s="144"/>
      <c r="E20" s="142" t="s">
        <v>134</v>
      </c>
      <c r="F20" s="144"/>
      <c r="G20" s="142" t="s">
        <v>134</v>
      </c>
      <c r="H20" s="144"/>
    </row>
    <row r="21" spans="2:8" ht="18.75" x14ac:dyDescent="0.3">
      <c r="B21" s="141"/>
      <c r="C21" s="143" t="s">
        <v>133</v>
      </c>
      <c r="D21" s="144"/>
      <c r="E21" s="143" t="s">
        <v>133</v>
      </c>
      <c r="F21" s="144"/>
      <c r="G21" s="143" t="s">
        <v>133</v>
      </c>
      <c r="H21" s="144"/>
    </row>
    <row r="22" spans="2:8" x14ac:dyDescent="0.25">
      <c r="B22" s="141"/>
      <c r="C22" s="141"/>
      <c r="D22" s="141"/>
      <c r="E22" s="141"/>
      <c r="F22" s="141"/>
      <c r="G22" s="141"/>
      <c r="H22" s="141"/>
    </row>
    <row r="23" spans="2:8" x14ac:dyDescent="0.25">
      <c r="B23" s="141"/>
      <c r="C23" s="314" t="s">
        <v>3</v>
      </c>
      <c r="D23" s="315"/>
      <c r="E23" s="315"/>
      <c r="F23" s="315"/>
      <c r="G23" s="315"/>
      <c r="H23" s="316"/>
    </row>
    <row r="24" spans="2:8" x14ac:dyDescent="0.25">
      <c r="B24" s="141"/>
      <c r="C24" s="142" t="s">
        <v>132</v>
      </c>
      <c r="D24" s="145"/>
      <c r="E24" s="142" t="s">
        <v>132</v>
      </c>
      <c r="F24" s="145"/>
      <c r="G24" s="142" t="s">
        <v>132</v>
      </c>
      <c r="H24" s="145"/>
    </row>
    <row r="25" spans="2:8" ht="18.75" x14ac:dyDescent="0.3">
      <c r="B25" s="141"/>
      <c r="C25" s="143" t="s">
        <v>133</v>
      </c>
      <c r="D25" s="144"/>
      <c r="E25" s="143" t="s">
        <v>133</v>
      </c>
      <c r="F25" s="144"/>
      <c r="G25" s="143" t="s">
        <v>133</v>
      </c>
      <c r="H25" s="144"/>
    </row>
    <row r="26" spans="2:8" ht="18.75" x14ac:dyDescent="0.3">
      <c r="B26" s="141"/>
      <c r="C26" s="142" t="s">
        <v>134</v>
      </c>
      <c r="D26" s="144"/>
      <c r="E26" s="142" t="s">
        <v>134</v>
      </c>
      <c r="F26" s="144"/>
      <c r="G26" s="142" t="s">
        <v>134</v>
      </c>
      <c r="H26" s="144"/>
    </row>
    <row r="27" spans="2:8" ht="18.75" x14ac:dyDescent="0.3">
      <c r="B27" s="141"/>
      <c r="C27" s="143" t="s">
        <v>133</v>
      </c>
      <c r="D27" s="144"/>
      <c r="E27" s="143" t="s">
        <v>133</v>
      </c>
      <c r="F27" s="144"/>
      <c r="G27" s="143" t="s">
        <v>133</v>
      </c>
      <c r="H27" s="144"/>
    </row>
    <row r="28" spans="2:8" x14ac:dyDescent="0.25">
      <c r="B28" s="141"/>
      <c r="C28" s="141"/>
      <c r="D28" s="141"/>
      <c r="E28" s="141"/>
      <c r="F28" s="141"/>
      <c r="G28" s="141"/>
      <c r="H28" s="141"/>
    </row>
    <row r="29" spans="2:8" x14ac:dyDescent="0.25">
      <c r="B29" s="141"/>
      <c r="C29" s="314" t="s">
        <v>68</v>
      </c>
      <c r="D29" s="315"/>
      <c r="E29" s="315"/>
      <c r="F29" s="315"/>
      <c r="G29" s="315"/>
      <c r="H29" s="316"/>
    </row>
    <row r="30" spans="2:8" x14ac:dyDescent="0.25">
      <c r="B30" s="141"/>
      <c r="C30" s="142" t="s">
        <v>132</v>
      </c>
      <c r="D30" s="145"/>
      <c r="E30" s="142" t="s">
        <v>132</v>
      </c>
      <c r="F30" s="145"/>
      <c r="G30" s="142" t="s">
        <v>132</v>
      </c>
      <c r="H30" s="145"/>
    </row>
    <row r="31" spans="2:8" ht="18.75" x14ac:dyDescent="0.3">
      <c r="B31" s="141"/>
      <c r="C31" s="143" t="s">
        <v>133</v>
      </c>
      <c r="D31" s="144"/>
      <c r="E31" s="143" t="s">
        <v>133</v>
      </c>
      <c r="F31" s="144"/>
      <c r="G31" s="143" t="s">
        <v>133</v>
      </c>
      <c r="H31" s="144"/>
    </row>
    <row r="32" spans="2:8" ht="18.75" x14ac:dyDescent="0.3">
      <c r="B32" s="141"/>
      <c r="C32" s="142" t="s">
        <v>134</v>
      </c>
      <c r="D32" s="144"/>
      <c r="E32" s="142" t="s">
        <v>134</v>
      </c>
      <c r="F32" s="144"/>
      <c r="G32" s="142" t="s">
        <v>134</v>
      </c>
      <c r="H32" s="144"/>
    </row>
    <row r="33" spans="2:8" ht="18.75" x14ac:dyDescent="0.3">
      <c r="B33" s="141"/>
      <c r="C33" s="143" t="s">
        <v>133</v>
      </c>
      <c r="D33" s="144"/>
      <c r="E33" s="143" t="s">
        <v>133</v>
      </c>
      <c r="F33" s="144"/>
      <c r="G33" s="143" t="s">
        <v>133</v>
      </c>
      <c r="H33" s="144"/>
    </row>
    <row r="34" spans="2:8" x14ac:dyDescent="0.25">
      <c r="B34" s="139"/>
      <c r="C34" s="139"/>
      <c r="D34" s="139"/>
      <c r="E34" s="139"/>
      <c r="F34" s="139"/>
      <c r="G34" s="139"/>
      <c r="H34" s="139"/>
    </row>
    <row r="35" spans="2:8" x14ac:dyDescent="0.25">
      <c r="B35" s="141"/>
      <c r="C35" s="314" t="s">
        <v>69</v>
      </c>
      <c r="D35" s="315"/>
      <c r="E35" s="315"/>
      <c r="F35" s="315"/>
      <c r="G35" s="315"/>
      <c r="H35" s="316"/>
    </row>
    <row r="36" spans="2:8" x14ac:dyDescent="0.25">
      <c r="B36" s="141"/>
      <c r="C36" s="142" t="s">
        <v>132</v>
      </c>
      <c r="D36" s="145"/>
      <c r="E36" s="142" t="s">
        <v>132</v>
      </c>
      <c r="F36" s="145"/>
      <c r="G36" s="142" t="s">
        <v>132</v>
      </c>
      <c r="H36" s="145"/>
    </row>
    <row r="37" spans="2:8" ht="18.75" x14ac:dyDescent="0.3">
      <c r="B37" s="141"/>
      <c r="C37" s="143" t="s">
        <v>133</v>
      </c>
      <c r="D37" s="144"/>
      <c r="E37" s="143" t="s">
        <v>133</v>
      </c>
      <c r="F37" s="144"/>
      <c r="G37" s="143" t="s">
        <v>133</v>
      </c>
      <c r="H37" s="144"/>
    </row>
    <row r="38" spans="2:8" ht="18.75" x14ac:dyDescent="0.3">
      <c r="B38" s="141"/>
      <c r="C38" s="142" t="s">
        <v>134</v>
      </c>
      <c r="D38" s="144"/>
      <c r="E38" s="142" t="s">
        <v>134</v>
      </c>
      <c r="F38" s="144"/>
      <c r="G38" s="142" t="s">
        <v>134</v>
      </c>
      <c r="H38" s="144"/>
    </row>
    <row r="39" spans="2:8" ht="18.75" x14ac:dyDescent="0.3">
      <c r="B39" s="141"/>
      <c r="C39" s="143" t="s">
        <v>133</v>
      </c>
      <c r="D39" s="144"/>
      <c r="E39" s="143" t="s">
        <v>133</v>
      </c>
      <c r="F39" s="144"/>
      <c r="G39" s="143" t="s">
        <v>133</v>
      </c>
      <c r="H39" s="144"/>
    </row>
    <row r="40" spans="2:8" x14ac:dyDescent="0.25">
      <c r="B40" s="139"/>
      <c r="C40" s="139"/>
      <c r="D40" s="139"/>
      <c r="E40" s="139"/>
      <c r="F40" s="139"/>
      <c r="G40" s="139"/>
      <c r="H40" s="139"/>
    </row>
    <row r="41" spans="2:8" x14ac:dyDescent="0.25">
      <c r="B41" s="141"/>
      <c r="C41" s="314" t="s">
        <v>70</v>
      </c>
      <c r="D41" s="315"/>
      <c r="E41" s="315"/>
      <c r="F41" s="315"/>
      <c r="G41" s="315"/>
      <c r="H41" s="316"/>
    </row>
    <row r="42" spans="2:8" x14ac:dyDescent="0.25">
      <c r="B42" s="141"/>
      <c r="C42" s="142" t="s">
        <v>132</v>
      </c>
      <c r="D42" s="145"/>
      <c r="E42" s="142" t="s">
        <v>132</v>
      </c>
      <c r="F42" s="145"/>
      <c r="G42" s="142" t="s">
        <v>132</v>
      </c>
      <c r="H42" s="145"/>
    </row>
    <row r="43" spans="2:8" ht="18.75" x14ac:dyDescent="0.3">
      <c r="B43" s="141"/>
      <c r="C43" s="143" t="s">
        <v>133</v>
      </c>
      <c r="D43" s="144"/>
      <c r="E43" s="143" t="s">
        <v>133</v>
      </c>
      <c r="F43" s="144"/>
      <c r="G43" s="143" t="s">
        <v>133</v>
      </c>
      <c r="H43" s="144"/>
    </row>
    <row r="44" spans="2:8" ht="18.75" x14ac:dyDescent="0.3">
      <c r="B44" s="141"/>
      <c r="C44" s="142" t="s">
        <v>134</v>
      </c>
      <c r="D44" s="144"/>
      <c r="E44" s="142" t="s">
        <v>134</v>
      </c>
      <c r="F44" s="144"/>
      <c r="G44" s="142" t="s">
        <v>134</v>
      </c>
      <c r="H44" s="144"/>
    </row>
    <row r="45" spans="2:8" ht="18.75" x14ac:dyDescent="0.3">
      <c r="B45" s="141"/>
      <c r="C45" s="143" t="s">
        <v>133</v>
      </c>
      <c r="D45" s="144"/>
      <c r="E45" s="143" t="s">
        <v>133</v>
      </c>
      <c r="F45" s="144"/>
      <c r="G45" s="143" t="s">
        <v>133</v>
      </c>
      <c r="H45" s="144"/>
    </row>
    <row r="46" spans="2:8" x14ac:dyDescent="0.25">
      <c r="B46" s="139"/>
      <c r="C46" s="139"/>
      <c r="D46" s="139"/>
      <c r="E46" s="139"/>
      <c r="F46" s="139"/>
      <c r="G46" s="139"/>
      <c r="H46" s="139"/>
    </row>
    <row r="47" spans="2:8" x14ac:dyDescent="0.25">
      <c r="B47" s="141"/>
      <c r="C47" s="314" t="s">
        <v>71</v>
      </c>
      <c r="D47" s="315"/>
      <c r="E47" s="315"/>
      <c r="F47" s="315"/>
      <c r="G47" s="315"/>
      <c r="H47" s="316"/>
    </row>
    <row r="48" spans="2:8" x14ac:dyDescent="0.25">
      <c r="B48" s="141"/>
      <c r="C48" s="142" t="s">
        <v>132</v>
      </c>
      <c r="D48" s="145"/>
      <c r="E48" s="142" t="s">
        <v>132</v>
      </c>
      <c r="F48" s="145"/>
      <c r="G48" s="142" t="s">
        <v>132</v>
      </c>
      <c r="H48" s="145"/>
    </row>
    <row r="49" spans="2:8" ht="18.75" x14ac:dyDescent="0.3">
      <c r="B49" s="141"/>
      <c r="C49" s="143" t="s">
        <v>133</v>
      </c>
      <c r="D49" s="144"/>
      <c r="E49" s="143" t="s">
        <v>133</v>
      </c>
      <c r="F49" s="144"/>
      <c r="G49" s="143" t="s">
        <v>133</v>
      </c>
      <c r="H49" s="144"/>
    </row>
    <row r="50" spans="2:8" ht="18.75" x14ac:dyDescent="0.3">
      <c r="B50" s="141"/>
      <c r="C50" s="142" t="s">
        <v>134</v>
      </c>
      <c r="D50" s="144"/>
      <c r="E50" s="142" t="s">
        <v>134</v>
      </c>
      <c r="F50" s="144"/>
      <c r="G50" s="142" t="s">
        <v>134</v>
      </c>
      <c r="H50" s="144"/>
    </row>
    <row r="51" spans="2:8" ht="18.75" x14ac:dyDescent="0.3">
      <c r="B51" s="141"/>
      <c r="C51" s="143" t="s">
        <v>133</v>
      </c>
      <c r="D51" s="144"/>
      <c r="E51" s="143" t="s">
        <v>133</v>
      </c>
      <c r="F51" s="144"/>
      <c r="G51" s="143" t="s">
        <v>133</v>
      </c>
      <c r="H51" s="144"/>
    </row>
    <row r="52" spans="2:8" x14ac:dyDescent="0.25">
      <c r="B52" s="139"/>
      <c r="C52" s="139"/>
      <c r="D52" s="139"/>
      <c r="E52" s="139"/>
      <c r="F52" s="139"/>
      <c r="G52" s="139"/>
      <c r="H52" s="139"/>
    </row>
    <row r="53" spans="2:8" x14ac:dyDescent="0.25">
      <c r="B53" s="141"/>
      <c r="C53" s="314" t="s">
        <v>72</v>
      </c>
      <c r="D53" s="315"/>
      <c r="E53" s="315"/>
      <c r="F53" s="315"/>
      <c r="G53" s="315"/>
      <c r="H53" s="316"/>
    </row>
    <row r="54" spans="2:8" x14ac:dyDescent="0.25">
      <c r="B54" s="141"/>
      <c r="C54" s="142" t="s">
        <v>132</v>
      </c>
      <c r="D54" s="145"/>
      <c r="E54" s="142" t="s">
        <v>132</v>
      </c>
      <c r="F54" s="145"/>
      <c r="G54" s="142" t="s">
        <v>132</v>
      </c>
      <c r="H54" s="145"/>
    </row>
    <row r="55" spans="2:8" ht="18.75" x14ac:dyDescent="0.3">
      <c r="B55" s="141"/>
      <c r="C55" s="143" t="s">
        <v>133</v>
      </c>
      <c r="D55" s="144"/>
      <c r="E55" s="143" t="s">
        <v>133</v>
      </c>
      <c r="F55" s="144"/>
      <c r="G55" s="143" t="s">
        <v>133</v>
      </c>
      <c r="H55" s="144"/>
    </row>
    <row r="56" spans="2:8" ht="18.75" x14ac:dyDescent="0.3">
      <c r="B56" s="141"/>
      <c r="C56" s="142" t="s">
        <v>134</v>
      </c>
      <c r="D56" s="144"/>
      <c r="E56" s="142" t="s">
        <v>134</v>
      </c>
      <c r="F56" s="144"/>
      <c r="G56" s="142" t="s">
        <v>134</v>
      </c>
      <c r="H56" s="144"/>
    </row>
    <row r="57" spans="2:8" ht="18.75" x14ac:dyDescent="0.3">
      <c r="B57" s="141"/>
      <c r="C57" s="143" t="s">
        <v>133</v>
      </c>
      <c r="D57" s="144"/>
      <c r="E57" s="143" t="s">
        <v>133</v>
      </c>
      <c r="F57" s="144"/>
      <c r="G57" s="143" t="s">
        <v>133</v>
      </c>
      <c r="H57" s="144"/>
    </row>
    <row r="58" spans="2:8" x14ac:dyDescent="0.25">
      <c r="B58" s="141"/>
      <c r="C58" s="141"/>
      <c r="D58" s="141"/>
      <c r="E58" s="141"/>
      <c r="F58" s="141"/>
      <c r="G58" s="141"/>
      <c r="H58" s="141"/>
    </row>
    <row r="59" spans="2:8" x14ac:dyDescent="0.25">
      <c r="B59" s="141"/>
      <c r="C59" s="314" t="s">
        <v>4</v>
      </c>
      <c r="D59" s="315"/>
      <c r="E59" s="315"/>
      <c r="F59" s="315"/>
      <c r="G59" s="315"/>
      <c r="H59" s="316"/>
    </row>
    <row r="60" spans="2:8" x14ac:dyDescent="0.25">
      <c r="B60" s="141"/>
      <c r="C60" s="142" t="s">
        <v>132</v>
      </c>
      <c r="D60" s="145"/>
      <c r="E60" s="142" t="s">
        <v>132</v>
      </c>
      <c r="F60" s="145"/>
      <c r="G60" s="142" t="s">
        <v>132</v>
      </c>
      <c r="H60" s="145"/>
    </row>
    <row r="61" spans="2:8" ht="18.75" x14ac:dyDescent="0.3">
      <c r="B61" s="141"/>
      <c r="C61" s="143" t="s">
        <v>133</v>
      </c>
      <c r="D61" s="144"/>
      <c r="E61" s="143" t="s">
        <v>133</v>
      </c>
      <c r="F61" s="144"/>
      <c r="G61" s="143" t="s">
        <v>133</v>
      </c>
      <c r="H61" s="144"/>
    </row>
    <row r="62" spans="2:8" ht="18.75" x14ac:dyDescent="0.3">
      <c r="B62" s="141"/>
      <c r="C62" s="142" t="s">
        <v>134</v>
      </c>
      <c r="D62" s="144"/>
      <c r="E62" s="142" t="s">
        <v>134</v>
      </c>
      <c r="F62" s="144"/>
      <c r="G62" s="142" t="s">
        <v>134</v>
      </c>
      <c r="H62" s="144"/>
    </row>
    <row r="63" spans="2:8" ht="18.75" x14ac:dyDescent="0.3">
      <c r="B63" s="141"/>
      <c r="C63" s="143" t="s">
        <v>133</v>
      </c>
      <c r="D63" s="144"/>
      <c r="E63" s="143" t="s">
        <v>133</v>
      </c>
      <c r="F63" s="144"/>
      <c r="G63" s="143" t="s">
        <v>133</v>
      </c>
      <c r="H63" s="144"/>
    </row>
    <row r="64" spans="2:8" x14ac:dyDescent="0.25">
      <c r="B64" s="141"/>
      <c r="C64" s="141"/>
      <c r="D64" s="141"/>
      <c r="E64" s="141"/>
      <c r="F64" s="141"/>
      <c r="G64" s="141"/>
      <c r="H64" s="141"/>
    </row>
    <row r="65" spans="2:8" x14ac:dyDescent="0.25">
      <c r="B65" s="141"/>
      <c r="C65" s="314" t="s">
        <v>5</v>
      </c>
      <c r="D65" s="315"/>
      <c r="E65" s="315"/>
      <c r="F65" s="315"/>
      <c r="G65" s="315"/>
      <c r="H65" s="316"/>
    </row>
    <row r="66" spans="2:8" x14ac:dyDescent="0.25">
      <c r="B66" s="141"/>
      <c r="C66" s="142" t="s">
        <v>132</v>
      </c>
      <c r="D66" s="145"/>
      <c r="E66" s="142" t="s">
        <v>132</v>
      </c>
      <c r="F66" s="145"/>
      <c r="G66" s="142" t="s">
        <v>132</v>
      </c>
      <c r="H66" s="145"/>
    </row>
    <row r="67" spans="2:8" ht="18.75" x14ac:dyDescent="0.3">
      <c r="B67" s="141"/>
      <c r="C67" s="143" t="s">
        <v>133</v>
      </c>
      <c r="D67" s="144"/>
      <c r="E67" s="143" t="s">
        <v>133</v>
      </c>
      <c r="F67" s="144"/>
      <c r="G67" s="143" t="s">
        <v>133</v>
      </c>
      <c r="H67" s="144"/>
    </row>
    <row r="68" spans="2:8" ht="18.75" x14ac:dyDescent="0.3">
      <c r="B68" s="141"/>
      <c r="C68" s="142" t="s">
        <v>134</v>
      </c>
      <c r="D68" s="144"/>
      <c r="E68" s="142" t="s">
        <v>134</v>
      </c>
      <c r="F68" s="144"/>
      <c r="G68" s="142" t="s">
        <v>134</v>
      </c>
      <c r="H68" s="144"/>
    </row>
    <row r="69" spans="2:8" ht="18.75" x14ac:dyDescent="0.3">
      <c r="B69" s="141"/>
      <c r="C69" s="143" t="s">
        <v>133</v>
      </c>
      <c r="D69" s="144"/>
      <c r="E69" s="143" t="s">
        <v>133</v>
      </c>
      <c r="F69" s="144"/>
      <c r="G69" s="143" t="s">
        <v>133</v>
      </c>
      <c r="H69" s="144"/>
    </row>
    <row r="70" spans="2:8" x14ac:dyDescent="0.25">
      <c r="B70" s="141"/>
      <c r="C70" s="141"/>
      <c r="D70" s="141"/>
      <c r="E70" s="141"/>
      <c r="F70" s="141"/>
      <c r="G70" s="141"/>
      <c r="H70" s="141"/>
    </row>
    <row r="71" spans="2:8" x14ac:dyDescent="0.25">
      <c r="B71" s="141"/>
      <c r="C71" s="314" t="s">
        <v>6</v>
      </c>
      <c r="D71" s="315"/>
      <c r="E71" s="315"/>
      <c r="F71" s="315"/>
      <c r="G71" s="315"/>
      <c r="H71" s="316"/>
    </row>
    <row r="72" spans="2:8" x14ac:dyDescent="0.25">
      <c r="B72" s="141"/>
      <c r="C72" s="142" t="s">
        <v>132</v>
      </c>
      <c r="D72" s="145"/>
      <c r="E72" s="142" t="s">
        <v>132</v>
      </c>
      <c r="F72" s="145"/>
      <c r="G72" s="142" t="s">
        <v>132</v>
      </c>
      <c r="H72" s="145"/>
    </row>
    <row r="73" spans="2:8" ht="18.75" x14ac:dyDescent="0.3">
      <c r="B73" s="141"/>
      <c r="C73" s="143" t="s">
        <v>133</v>
      </c>
      <c r="D73" s="144"/>
      <c r="E73" s="143" t="s">
        <v>133</v>
      </c>
      <c r="F73" s="144"/>
      <c r="G73" s="143" t="s">
        <v>133</v>
      </c>
      <c r="H73" s="144"/>
    </row>
    <row r="74" spans="2:8" ht="18.75" x14ac:dyDescent="0.3">
      <c r="B74" s="141"/>
      <c r="C74" s="142" t="s">
        <v>134</v>
      </c>
      <c r="D74" s="144"/>
      <c r="E74" s="142" t="s">
        <v>134</v>
      </c>
      <c r="F74" s="144"/>
      <c r="G74" s="142" t="s">
        <v>134</v>
      </c>
      <c r="H74" s="144"/>
    </row>
    <row r="75" spans="2:8" ht="18.75" x14ac:dyDescent="0.3">
      <c r="B75" s="141"/>
      <c r="C75" s="143" t="s">
        <v>133</v>
      </c>
      <c r="D75" s="144"/>
      <c r="E75" s="143" t="s">
        <v>133</v>
      </c>
      <c r="F75" s="144"/>
      <c r="G75" s="143" t="s">
        <v>133</v>
      </c>
      <c r="H75" s="144"/>
    </row>
  </sheetData>
  <sheetProtection password="CEEF" sheet="1" objects="1" scenarios="1"/>
  <mergeCells count="13">
    <mergeCell ref="C71:H71"/>
    <mergeCell ref="C35:H35"/>
    <mergeCell ref="C41:H41"/>
    <mergeCell ref="C47:H47"/>
    <mergeCell ref="C53:H53"/>
    <mergeCell ref="C59:H59"/>
    <mergeCell ref="C65:H65"/>
    <mergeCell ref="C29:H29"/>
    <mergeCell ref="B2:H2"/>
    <mergeCell ref="C5:H5"/>
    <mergeCell ref="C11:H11"/>
    <mergeCell ref="C17:H17"/>
    <mergeCell ref="C23:H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view="pageBreakPreview" zoomScale="60" zoomScaleNormal="100" workbookViewId="0">
      <selection activeCell="H21" sqref="H21"/>
    </sheetView>
  </sheetViews>
  <sheetFormatPr defaultColWidth="17" defaultRowHeight="23.25" customHeight="1" x14ac:dyDescent="0.35"/>
  <cols>
    <col min="1" max="16384" width="17" style="146"/>
  </cols>
  <sheetData>
    <row r="1" spans="1:35" ht="23.25" customHeight="1" x14ac:dyDescent="0.35">
      <c r="A1" s="146" t="s">
        <v>137</v>
      </c>
    </row>
    <row r="2" spans="1:35" ht="23.25" customHeight="1" x14ac:dyDescent="0.35">
      <c r="B2" s="318" t="s">
        <v>146</v>
      </c>
      <c r="C2" s="319" t="s">
        <v>28</v>
      </c>
      <c r="D2" s="320" t="s">
        <v>138</v>
      </c>
      <c r="E2" s="321"/>
      <c r="F2" s="321"/>
      <c r="G2" s="319" t="s">
        <v>139</v>
      </c>
      <c r="I2" s="318" t="s">
        <v>147</v>
      </c>
      <c r="J2" s="319" t="s">
        <v>28</v>
      </c>
      <c r="K2" s="320" t="s">
        <v>138</v>
      </c>
      <c r="L2" s="321"/>
      <c r="M2" s="321"/>
      <c r="N2" s="319" t="s">
        <v>139</v>
      </c>
      <c r="P2" s="318" t="s">
        <v>140</v>
      </c>
      <c r="Q2" s="319" t="s">
        <v>28</v>
      </c>
      <c r="R2" s="320" t="s">
        <v>138</v>
      </c>
      <c r="S2" s="321"/>
      <c r="T2" s="321"/>
      <c r="U2" s="319" t="s">
        <v>139</v>
      </c>
      <c r="W2" s="318" t="s">
        <v>145</v>
      </c>
      <c r="X2" s="319" t="s">
        <v>28</v>
      </c>
      <c r="Y2" s="320" t="s">
        <v>138</v>
      </c>
      <c r="Z2" s="321"/>
      <c r="AA2" s="321"/>
      <c r="AB2" s="319" t="s">
        <v>139</v>
      </c>
      <c r="AD2" s="318" t="s">
        <v>148</v>
      </c>
      <c r="AE2" s="319" t="s">
        <v>28</v>
      </c>
      <c r="AF2" s="320" t="s">
        <v>138</v>
      </c>
      <c r="AG2" s="321"/>
      <c r="AH2" s="321"/>
      <c r="AI2" s="319" t="s">
        <v>139</v>
      </c>
    </row>
    <row r="3" spans="1:35" ht="45.75" customHeight="1" x14ac:dyDescent="0.35">
      <c r="B3" s="318"/>
      <c r="C3" s="319"/>
      <c r="D3" s="147" t="s">
        <v>141</v>
      </c>
      <c r="E3" s="147" t="s">
        <v>142</v>
      </c>
      <c r="F3" s="147" t="s">
        <v>143</v>
      </c>
      <c r="G3" s="319"/>
      <c r="I3" s="318"/>
      <c r="J3" s="319"/>
      <c r="K3" s="147" t="s">
        <v>141</v>
      </c>
      <c r="L3" s="147" t="s">
        <v>142</v>
      </c>
      <c r="M3" s="147" t="s">
        <v>143</v>
      </c>
      <c r="N3" s="319"/>
      <c r="P3" s="318"/>
      <c r="Q3" s="319"/>
      <c r="R3" s="147" t="s">
        <v>141</v>
      </c>
      <c r="S3" s="147" t="s">
        <v>142</v>
      </c>
      <c r="T3" s="147" t="s">
        <v>143</v>
      </c>
      <c r="U3" s="319"/>
      <c r="W3" s="318"/>
      <c r="X3" s="319"/>
      <c r="Y3" s="147" t="s">
        <v>141</v>
      </c>
      <c r="Z3" s="147" t="s">
        <v>142</v>
      </c>
      <c r="AA3" s="147" t="s">
        <v>143</v>
      </c>
      <c r="AB3" s="319"/>
      <c r="AD3" s="318"/>
      <c r="AE3" s="319"/>
      <c r="AF3" s="147" t="s">
        <v>141</v>
      </c>
      <c r="AG3" s="147" t="s">
        <v>142</v>
      </c>
      <c r="AH3" s="147" t="s">
        <v>143</v>
      </c>
      <c r="AI3" s="319"/>
    </row>
    <row r="4" spans="1:35" ht="23.25" customHeight="1" x14ac:dyDescent="0.35">
      <c r="B4" s="318"/>
      <c r="C4" s="148" t="s">
        <v>88</v>
      </c>
      <c r="D4" s="148">
        <f>SUM('Расход  тепла 2013-2017'!D10)</f>
        <v>150</v>
      </c>
      <c r="E4" s="148">
        <f>'Расход э-энергии 2013-2017 '!D8+'Расход э-энергии 2013-2017 '!F8</f>
        <v>3856</v>
      </c>
      <c r="F4" s="148">
        <f>SUM('Расход ХВС 2013-2017 '!D8,'Расход ХВС 2013-2017 '!F8)</f>
        <v>646</v>
      </c>
      <c r="G4" s="148">
        <f>'Расход  тепла 2013-2017'!E36+'Расход э-энергии 2013-2017 '!E8+'Расход э-энергии 2013-2017 '!G8+'Расход ХВС 2013-2017 '!E8+'Расход ХВС 2013-2017 '!G8</f>
        <v>898480</v>
      </c>
      <c r="I4" s="318"/>
      <c r="J4" s="148" t="s">
        <v>88</v>
      </c>
      <c r="K4" s="148">
        <f>SUM('Расход  тепла 2013-2017'!H10)</f>
        <v>80</v>
      </c>
      <c r="L4" s="148">
        <f>'Расход э-энергии 2013-2017 '!H8+'Расход э-энергии 2013-2017 '!J8</f>
        <v>0</v>
      </c>
      <c r="M4" s="148">
        <f>SUM('Расход ХВС 2013-2017 '!H8,'Расход ХВС 2013-2017 '!J8)</f>
        <v>1081</v>
      </c>
      <c r="N4" s="148">
        <f>'Расход  тепла 2013-2017'!I36+'Расход э-энергии 2013-2017 '!I8+'Расход э-энергии 2013-2017 '!K8+'Расход ХВС 2013-2017 '!I8+'Расход ХВС 2013-2017 '!K8</f>
        <v>691800</v>
      </c>
      <c r="P4" s="318"/>
      <c r="Q4" s="148" t="s">
        <v>88</v>
      </c>
      <c r="R4" s="148">
        <f>SUM('Расход  тепла 2013-2017'!M10)</f>
        <v>90</v>
      </c>
      <c r="S4" s="148">
        <f>'Расход э-энергии 2013-2017 '!L8+'Расход э-энергии 2013-2017 '!N8</f>
        <v>0</v>
      </c>
      <c r="T4" s="148">
        <f>SUM('Расход ХВС 2013-2017 '!L8,'Расход ХВС 2013-2017 '!N8)</f>
        <v>1506</v>
      </c>
      <c r="U4" s="148">
        <f>'Расход  тепла 2013-2017'!N36+'Расход э-энергии 2013-2017 '!M8+'Расход э-энергии 2013-2017 '!O8+'Расход ХВС 2013-2017 '!M8+'Расход ХВС 2013-2017 '!O8</f>
        <v>1052400</v>
      </c>
      <c r="W4" s="318"/>
      <c r="X4" s="148" t="s">
        <v>88</v>
      </c>
      <c r="Y4" s="148">
        <f>SUM('Расход  тепла 2013-2017'!R10)</f>
        <v>150</v>
      </c>
      <c r="Z4" s="148">
        <f>'Расход э-энергии 2013-2017 '!P8+'Расход э-энергии 2013-2017 '!R8</f>
        <v>0</v>
      </c>
      <c r="AA4" s="148">
        <f>SUM('Расход ХВС 2013-2017 '!P8,'Расход ХВС 2013-2017 '!R8)</f>
        <v>591</v>
      </c>
      <c r="AB4" s="148">
        <f>'Расход  тепла 2013-2017'!S36+'Расход э-энергии 2013-2017 '!Q8+'Расход э-энергии 2013-2017 '!S8+'Расход ХВС 2013-2017 '!Q8+'Расход ХВС 2013-2017 '!S8</f>
        <v>1045500</v>
      </c>
      <c r="AD4" s="318"/>
      <c r="AE4" s="148" t="s">
        <v>88</v>
      </c>
      <c r="AF4" s="148">
        <f>SUM('Расход  тепла 2013-2017'!W10)</f>
        <v>150</v>
      </c>
      <c r="AG4" s="148">
        <f>'Расход э-энергии 2013-2017 '!T8+'Расход э-энергии 2013-2017 '!V8</f>
        <v>0</v>
      </c>
      <c r="AH4" s="148">
        <f>SUM('Расход ХВС 2013-2017 '!T8,'Расход ХВС 2013-2017 '!V8)</f>
        <v>491</v>
      </c>
      <c r="AI4" s="148">
        <f>'Расход  тепла 2013-2017'!X36+'Расход э-энергии 2013-2017 '!U8+'Расход э-энергии 2013-2017 '!W8+'Расход ХВС 2013-2017 '!U8+'Расход ХВС 2013-2017 '!W8</f>
        <v>1044600</v>
      </c>
    </row>
    <row r="5" spans="1:35" ht="23.25" customHeight="1" x14ac:dyDescent="0.35">
      <c r="B5" s="318"/>
      <c r="C5" s="148" t="s">
        <v>89</v>
      </c>
      <c r="D5" s="148">
        <f>SUM('Расход  тепла 2013-2017'!D11)</f>
        <v>120</v>
      </c>
      <c r="E5" s="148">
        <f>'Расход э-энергии 2013-2017 '!D9+'Расход э-энергии 2013-2017 '!F9</f>
        <v>5055</v>
      </c>
      <c r="F5" s="148">
        <f>SUM('Расход ХВС 2013-2017 '!D9,'Расход ХВС 2013-2017 '!F9)</f>
        <v>975</v>
      </c>
      <c r="G5" s="148">
        <f>'Расход  тепла 2013-2017'!E37+'Расход э-энергии 2013-2017 '!E9+'Расход э-энергии 2013-2017 '!G9+'Расход ХВС 2013-2017 '!E9+'Расход ХВС 2013-2017 '!G9</f>
        <v>820275</v>
      </c>
      <c r="I5" s="318"/>
      <c r="J5" s="148" t="s">
        <v>89</v>
      </c>
      <c r="K5" s="148">
        <f>SUM('Расход  тепла 2013-2017'!H11)</f>
        <v>90</v>
      </c>
      <c r="L5" s="148">
        <f>'Расход э-энергии 2013-2017 '!H9+'Расход э-энергии 2013-2017 '!J9</f>
        <v>0</v>
      </c>
      <c r="M5" s="148">
        <f>SUM('Расход ХВС 2013-2017 '!H9,'Расход ХВС 2013-2017 '!J9)</f>
        <v>788</v>
      </c>
      <c r="N5" s="148">
        <f>'Расход  тепла 2013-2017'!I37+'Расход э-энергии 2013-2017 '!I9+'Расход э-энергии 2013-2017 '!K9+'Расход ХВС 2013-2017 '!I9+'Расход ХВС 2013-2017 '!K9</f>
        <v>686400</v>
      </c>
      <c r="P5" s="318"/>
      <c r="Q5" s="148" t="s">
        <v>89</v>
      </c>
      <c r="R5" s="148">
        <f>SUM('Расход  тепла 2013-2017'!M11)</f>
        <v>100</v>
      </c>
      <c r="S5" s="148">
        <f>'Расход э-энергии 2013-2017 '!L9+'Расход э-энергии 2013-2017 '!N9</f>
        <v>0</v>
      </c>
      <c r="T5" s="148">
        <f>SUM('Расход ХВС 2013-2017 '!L9,'Расход ХВС 2013-2017 '!N9)</f>
        <v>1221</v>
      </c>
      <c r="U5" s="148">
        <f>'Расход  тепла 2013-2017'!N37+'Расход э-энергии 2013-2017 '!M9+'Расход э-энергии 2013-2017 '!O9+'Расход ХВС 2013-2017 '!M9+'Расход ХВС 2013-2017 '!O9</f>
        <v>988400</v>
      </c>
      <c r="W5" s="318"/>
      <c r="X5" s="148" t="s">
        <v>89</v>
      </c>
      <c r="Y5" s="148">
        <f>SUM('Расход  тепла 2013-2017'!R11)</f>
        <v>120</v>
      </c>
      <c r="Z5" s="148">
        <f>'Расход э-энергии 2013-2017 '!P9+'Расход э-энергии 2013-2017 '!R9</f>
        <v>0</v>
      </c>
      <c r="AA5" s="148">
        <f>SUM('Расход ХВС 2013-2017 '!P9,'Расход ХВС 2013-2017 '!R9)</f>
        <v>591</v>
      </c>
      <c r="AB5" s="148">
        <f>'Расход  тепла 2013-2017'!S37+'Расход э-энергии 2013-2017 '!Q9+'Расход э-энергии 2013-2017 '!S9+'Расход ХВС 2013-2017 '!Q9+'Расход ХВС 2013-2017 '!S9</f>
        <v>895500</v>
      </c>
      <c r="AD5" s="318"/>
      <c r="AE5" s="148" t="s">
        <v>89</v>
      </c>
      <c r="AF5" s="148">
        <f>SUM('Расход  тепла 2013-2017'!W11)</f>
        <v>120</v>
      </c>
      <c r="AG5" s="148">
        <f>'Расход э-энергии 2013-2017 '!T9+'Расход э-энергии 2013-2017 '!V9</f>
        <v>0</v>
      </c>
      <c r="AH5" s="148">
        <f>SUM('Расход ХВС 2013-2017 '!T9,'Расход ХВС 2013-2017 '!V9)</f>
        <v>1035</v>
      </c>
      <c r="AI5" s="148">
        <f>'Расход  тепла 2013-2017'!X37+'Расход э-энергии 2013-2017 '!U9+'Расход э-энергии 2013-2017 '!W9+'Расход ХВС 2013-2017 '!U9+'Расход ХВС 2013-2017 '!W9</f>
        <v>1221000</v>
      </c>
    </row>
    <row r="6" spans="1:35" ht="23.25" customHeight="1" x14ac:dyDescent="0.35">
      <c r="B6" s="318"/>
      <c r="C6" s="148" t="s">
        <v>90</v>
      </c>
      <c r="D6" s="148">
        <f>SUM('Расход  тепла 2013-2017'!D12)</f>
        <v>110</v>
      </c>
      <c r="E6" s="148">
        <f>'Расход э-энергии 2013-2017 '!D10+'Расход э-энергии 2013-2017 '!F10</f>
        <v>6347</v>
      </c>
      <c r="F6" s="148">
        <f>SUM('Расход ХВС 2013-2017 '!D10,'Расход ХВС 2013-2017 '!F10)</f>
        <v>1086</v>
      </c>
      <c r="G6" s="148">
        <f>'Расход  тепла 2013-2017'!E38+'Расход э-энергии 2013-2017 '!E10+'Расход э-энергии 2013-2017 '!G10+'Расход ХВС 2013-2017 '!E10+'Расход ХВС 2013-2017 '!G10</f>
        <v>798935</v>
      </c>
      <c r="I6" s="318"/>
      <c r="J6" s="148" t="s">
        <v>90</v>
      </c>
      <c r="K6" s="148">
        <f>SUM('Расход  тепла 2013-2017'!H12)</f>
        <v>100</v>
      </c>
      <c r="L6" s="148">
        <f>'Расход э-энергии 2013-2017 '!H10+'Расход э-энергии 2013-2017 '!J10</f>
        <v>0</v>
      </c>
      <c r="M6" s="148">
        <f>SUM('Расход ХВС 2013-2017 '!H10,'Расход ХВС 2013-2017 '!J10)</f>
        <v>1010</v>
      </c>
      <c r="N6" s="148">
        <f>'Расход  тепла 2013-2017'!I38+'Расход э-энергии 2013-2017 '!I10+'Расход э-энергии 2013-2017 '!K10+'Расход ХВС 2013-2017 '!I10+'Расход ХВС 2013-2017 '!K10</f>
        <v>803000</v>
      </c>
      <c r="P6" s="318"/>
      <c r="Q6" s="148" t="s">
        <v>90</v>
      </c>
      <c r="R6" s="148">
        <f>SUM('Расход  тепла 2013-2017'!M12)</f>
        <v>120</v>
      </c>
      <c r="S6" s="148">
        <f>'Расход э-энергии 2013-2017 '!L10+'Расход э-энергии 2013-2017 '!N10</f>
        <v>0</v>
      </c>
      <c r="T6" s="148">
        <f>SUM('Расход ХВС 2013-2017 '!L10,'Расход ХВС 2013-2017 '!N10)</f>
        <v>741</v>
      </c>
      <c r="U6" s="148">
        <f>'Расход  тепла 2013-2017'!N38+'Расход э-энергии 2013-2017 '!M10+'Расход э-энергии 2013-2017 '!O10+'Расход ХВС 2013-2017 '!M10+'Расход ХВС 2013-2017 '!O10</f>
        <v>896400</v>
      </c>
      <c r="W6" s="318"/>
      <c r="X6" s="148" t="s">
        <v>90</v>
      </c>
      <c r="Y6" s="148">
        <f>SUM('Расход  тепла 2013-2017'!R12)</f>
        <v>110</v>
      </c>
      <c r="Z6" s="148">
        <f>'Расход э-энергии 2013-2017 '!P10+'Расход э-энергии 2013-2017 '!R10</f>
        <v>0</v>
      </c>
      <c r="AA6" s="148">
        <f>SUM('Расход ХВС 2013-2017 '!P10,'Расход ХВС 2013-2017 '!R10)</f>
        <v>702</v>
      </c>
      <c r="AB6" s="148">
        <f>'Расход  тепла 2013-2017'!S38+'Расход э-энергии 2013-2017 '!Q10+'Расход э-энергии 2013-2017 '!S10+'Расход ХВС 2013-2017 '!Q10+'Расход ХВС 2013-2017 '!S10</f>
        <v>901000</v>
      </c>
      <c r="AD6" s="318"/>
      <c r="AE6" s="148" t="s">
        <v>90</v>
      </c>
      <c r="AF6" s="148">
        <f>SUM('Расход  тепла 2013-2017'!W12)</f>
        <v>110</v>
      </c>
      <c r="AG6" s="148">
        <f>'Расход э-энергии 2013-2017 '!T10+'Расход э-энергии 2013-2017 '!V10</f>
        <v>0</v>
      </c>
      <c r="AH6" s="148">
        <f>SUM('Расход ХВС 2013-2017 '!T10,'Расход ХВС 2013-2017 '!V10)</f>
        <v>1124</v>
      </c>
      <c r="AI6" s="148">
        <f>'Расход  тепла 2013-2017'!X38+'Расход э-энергии 2013-2017 '!U10+'Расход э-энергии 2013-2017 '!W10+'Расход ХВС 2013-2017 '!U10+'Расход ХВС 2013-2017 '!W10</f>
        <v>1224400</v>
      </c>
    </row>
    <row r="7" spans="1:35" ht="23.25" customHeight="1" x14ac:dyDescent="0.35">
      <c r="B7" s="318"/>
      <c r="C7" s="148" t="s">
        <v>91</v>
      </c>
      <c r="D7" s="148">
        <f>SUM('Расход  тепла 2013-2017'!D13)</f>
        <v>90</v>
      </c>
      <c r="E7" s="148">
        <f>'Расход э-энергии 2013-2017 '!D11+'Расход э-энергии 2013-2017 '!F11</f>
        <v>3899</v>
      </c>
      <c r="F7" s="148">
        <f>SUM('Расход ХВС 2013-2017 '!D11,'Расход ХВС 2013-2017 '!F11)</f>
        <v>968</v>
      </c>
      <c r="G7" s="148">
        <f>'Расход  тепла 2013-2017'!E39+'Расход э-энергии 2013-2017 '!E11+'Расход э-энергии 2013-2017 '!G11+'Расход ХВС 2013-2017 '!E11+'Расход ХВС 2013-2017 '!G11</f>
        <v>663095</v>
      </c>
      <c r="I7" s="318"/>
      <c r="J7" s="148" t="s">
        <v>91</v>
      </c>
      <c r="K7" s="148">
        <f>SUM('Расход  тепла 2013-2017'!H13)</f>
        <v>110</v>
      </c>
      <c r="L7" s="148">
        <f>'Расход э-энергии 2013-2017 '!H11+'Расход э-энергии 2013-2017 '!J11</f>
        <v>0</v>
      </c>
      <c r="M7" s="148">
        <f>SUM('Расход ХВС 2013-2017 '!H11,'Расход ХВС 2013-2017 '!J11)</f>
        <v>886</v>
      </c>
      <c r="N7" s="148">
        <f>'Расход  тепла 2013-2017'!I39+'Расход э-энергии 2013-2017 '!I11+'Расход э-энергии 2013-2017 '!K11+'Расход ХВС 2013-2017 '!I11+'Расход ХВС 2013-2017 '!K11</f>
        <v>815800</v>
      </c>
      <c r="P7" s="318"/>
      <c r="Q7" s="148" t="s">
        <v>91</v>
      </c>
      <c r="R7" s="148">
        <f>SUM('Расход  тепла 2013-2017'!M13)</f>
        <v>140</v>
      </c>
      <c r="S7" s="148">
        <f>'Расход э-энергии 2013-2017 '!L11+'Расход э-энергии 2013-2017 '!N11</f>
        <v>0</v>
      </c>
      <c r="T7" s="148">
        <f>SUM('Расход ХВС 2013-2017 '!L11,'Расход ХВС 2013-2017 '!N11)</f>
        <v>864</v>
      </c>
      <c r="U7" s="148">
        <f>'Расход  тепла 2013-2017'!N39+'Расход э-энергии 2013-2017 '!M11+'Расход э-энергии 2013-2017 '!O11+'Расход ХВС 2013-2017 '!M11+'Расход ХВС 2013-2017 '!O11</f>
        <v>1045600</v>
      </c>
      <c r="W7" s="318"/>
      <c r="X7" s="148" t="s">
        <v>91</v>
      </c>
      <c r="Y7" s="148">
        <f>SUM('Расход  тепла 2013-2017'!R13)</f>
        <v>90</v>
      </c>
      <c r="Z7" s="148">
        <f>'Расход э-энергии 2013-2017 '!P11+'Расход э-энергии 2013-2017 '!R11</f>
        <v>0</v>
      </c>
      <c r="AA7" s="148">
        <f>SUM('Расход ХВС 2013-2017 '!P11,'Расход ХВС 2013-2017 '!R11)</f>
        <v>702</v>
      </c>
      <c r="AB7" s="148">
        <f>'Расход  тепла 2013-2017'!S39+'Расход э-энергии 2013-2017 '!Q11+'Расход э-энергии 2013-2017 '!S11+'Расход ХВС 2013-2017 '!Q11+'Расход ХВС 2013-2017 '!S11</f>
        <v>801000</v>
      </c>
      <c r="AD7" s="318"/>
      <c r="AE7" s="148" t="s">
        <v>91</v>
      </c>
      <c r="AF7" s="148">
        <f>SUM('Расход  тепла 2013-2017'!W13)</f>
        <v>90</v>
      </c>
      <c r="AG7" s="148">
        <f>'Расход э-энергии 2013-2017 '!T11+'Расход э-энергии 2013-2017 '!V11</f>
        <v>0</v>
      </c>
      <c r="AH7" s="148">
        <f>SUM('Расход ХВС 2013-2017 '!T11,'Расход ХВС 2013-2017 '!V11)</f>
        <v>680</v>
      </c>
      <c r="AI7" s="148">
        <f>'Расход  тепла 2013-2017'!X39+'Расход э-энергии 2013-2017 '!U11+'Расход э-энергии 2013-2017 '!W11+'Расход ХВС 2013-2017 '!U11+'Расход ХВС 2013-2017 '!W11</f>
        <v>858000</v>
      </c>
    </row>
    <row r="8" spans="1:35" ht="23.25" customHeight="1" x14ac:dyDescent="0.35">
      <c r="B8" s="318"/>
      <c r="C8" s="148" t="s">
        <v>92</v>
      </c>
      <c r="D8" s="148"/>
      <c r="E8" s="148">
        <f>'Расход э-энергии 2013-2017 '!D12+'Расход э-энергии 2013-2017 '!F12</f>
        <v>3011</v>
      </c>
      <c r="F8" s="148">
        <f>SUM('Расход ХВС 2013-2017 '!D12,'Расход ХВС 2013-2017 '!F12)</f>
        <v>1197</v>
      </c>
      <c r="G8" s="148">
        <f>SUM('Расход э-энергии 2013-2017 '!E12+'Расход э-энергии 2013-2017 '!G12+'Расход ХВС 2013-2017 '!E12+'Расход ХВС 2013-2017 '!G12)</f>
        <v>254455</v>
      </c>
      <c r="I8" s="318"/>
      <c r="J8" s="148" t="s">
        <v>92</v>
      </c>
      <c r="K8" s="148"/>
      <c r="L8" s="148">
        <f>'Расход э-энергии 2013-2017 '!H12+'Расход э-энергии 2013-2017 '!J12</f>
        <v>0</v>
      </c>
      <c r="M8" s="148">
        <f>SUM('Расход ХВС 2013-2017 '!H12,'Расход ХВС 2013-2017 '!J12)</f>
        <v>1550</v>
      </c>
      <c r="N8" s="148">
        <f>'Расход э-энергии 2013-2017 '!I12+'Расход э-энергии 2013-2017 '!K12+'Расход ХВС 2013-2017 '!I12+'Расход ХВС 2013-2017 '!K12</f>
        <v>465000</v>
      </c>
      <c r="P8" s="318"/>
      <c r="Q8" s="148" t="s">
        <v>92</v>
      </c>
      <c r="R8" s="148"/>
      <c r="S8" s="148">
        <f>'Расход э-энергии 2013-2017 '!L12+'Расход э-энергии 2013-2017 '!N12</f>
        <v>0</v>
      </c>
      <c r="T8" s="148">
        <f>SUM('Расход ХВС 2013-2017 '!L12,'Расход ХВС 2013-2017 '!N12)</f>
        <v>1003</v>
      </c>
      <c r="U8" s="148">
        <f>'Расход э-энергии 2013-2017 '!M12+'Расход э-энергии 2013-2017 '!O12+'Расход ХВС 2013-2017 '!M12+'Расход ХВС 2013-2017 '!O12</f>
        <v>401200</v>
      </c>
      <c r="W8" s="318"/>
      <c r="X8" s="148" t="s">
        <v>92</v>
      </c>
      <c r="Y8" s="148"/>
      <c r="Z8" s="148">
        <f>'Расход э-энергии 2013-2017 '!P12+'Расход э-энергии 2013-2017 '!R12</f>
        <v>0</v>
      </c>
      <c r="AA8" s="148">
        <f>SUM('Расход ХВС 2013-2017 '!P12,'Расход ХВС 2013-2017 '!R12)</f>
        <v>1035</v>
      </c>
      <c r="AB8" s="148">
        <f>'Расход э-энергии 2013-2017 '!Q12+'Расход э-энергии 2013-2017 '!S12+'Расход ХВС 2013-2017 '!Q12+'Расход ХВС 2013-2017 '!S12</f>
        <v>517500</v>
      </c>
      <c r="AD8" s="318"/>
      <c r="AE8" s="148" t="s">
        <v>92</v>
      </c>
      <c r="AF8" s="148"/>
      <c r="AG8" s="148">
        <f>'Расход э-энергии 2013-2017 '!T12+'Расход э-энергии 2013-2017 '!V12</f>
        <v>0</v>
      </c>
      <c r="AH8" s="148">
        <f>SUM('Расход ХВС 2013-2017 '!T12,'Расход ХВС 2013-2017 '!V12)</f>
        <v>697</v>
      </c>
      <c r="AI8" s="148">
        <f>'Расход э-энергии 2013-2017 '!U12+'Расход э-энергии 2013-2017 '!W12+'Расход ХВС 2013-2017 '!U12+'Расход ХВС 2013-2017 '!W12</f>
        <v>418200</v>
      </c>
    </row>
    <row r="9" spans="1:35" ht="23.25" customHeight="1" x14ac:dyDescent="0.35">
      <c r="B9" s="318"/>
      <c r="C9" s="148" t="s">
        <v>93</v>
      </c>
      <c r="D9" s="148"/>
      <c r="E9" s="148">
        <f>'Расход э-энергии 2013-2017 '!D13+'Расход э-энергии 2013-2017 '!F13</f>
        <v>6021</v>
      </c>
      <c r="F9" s="148">
        <f>SUM('Расход ХВС 2013-2017 '!D13,'Расход ХВС 2013-2017 '!F13)</f>
        <v>1651</v>
      </c>
      <c r="G9" s="148">
        <f>SUM('Расход э-энергии 2013-2017 '!E13+'Расход э-энергии 2013-2017 '!G13+'Расход ХВС 2013-2017 '!E13+'Расход ХВС 2013-2017 '!G13)</f>
        <v>360305</v>
      </c>
      <c r="I9" s="318"/>
      <c r="J9" s="148" t="s">
        <v>93</v>
      </c>
      <c r="K9" s="148"/>
      <c r="L9" s="148">
        <f>'Расход э-энергии 2013-2017 '!H13+'Расход э-энергии 2013-2017 '!J13</f>
        <v>0</v>
      </c>
      <c r="M9" s="148">
        <f>SUM('Расход ХВС 2013-2017 '!H13,'Расход ХВС 2013-2017 '!J13)</f>
        <v>1708</v>
      </c>
      <c r="N9" s="148">
        <f>'Расход э-энергии 2013-2017 '!I13+'Расход э-энергии 2013-2017 '!K13+'Расход ХВС 2013-2017 '!I13+'Расход ХВС 2013-2017 '!K13</f>
        <v>512400</v>
      </c>
      <c r="P9" s="318"/>
      <c r="Q9" s="148" t="s">
        <v>93</v>
      </c>
      <c r="R9" s="148"/>
      <c r="S9" s="148">
        <f>'Расход э-энергии 2013-2017 '!L13+'Расход э-энергии 2013-2017 '!N13</f>
        <v>0</v>
      </c>
      <c r="T9" s="148">
        <f>SUM('Расход ХВС 2013-2017 '!L13,'Расход ХВС 2013-2017 '!N13)</f>
        <v>244</v>
      </c>
      <c r="U9" s="148">
        <f>'Расход э-энергии 2013-2017 '!M13+'Расход э-энергии 2013-2017 '!O13+'Расход ХВС 2013-2017 '!M13+'Расход ХВС 2013-2017 '!O13</f>
        <v>97600</v>
      </c>
      <c r="W9" s="318"/>
      <c r="X9" s="148" t="s">
        <v>93</v>
      </c>
      <c r="Y9" s="148"/>
      <c r="Z9" s="148">
        <f>'Расход э-энергии 2013-2017 '!P13+'Расход э-энергии 2013-2017 '!R13</f>
        <v>0</v>
      </c>
      <c r="AA9" s="148">
        <f>SUM('Расход ХВС 2013-2017 '!P13,'Расход ХВС 2013-2017 '!R13)</f>
        <v>1035</v>
      </c>
      <c r="AB9" s="148">
        <f>'Расход э-энергии 2013-2017 '!Q13+'Расход э-энергии 2013-2017 '!S13+'Расход ХВС 2013-2017 '!Q13+'Расход ХВС 2013-2017 '!S13</f>
        <v>517500</v>
      </c>
      <c r="AD9" s="318"/>
      <c r="AE9" s="148" t="s">
        <v>93</v>
      </c>
      <c r="AF9" s="148"/>
      <c r="AG9" s="148">
        <f>'Расход э-энергии 2013-2017 '!T13+'Расход э-энергии 2013-2017 '!V13</f>
        <v>0</v>
      </c>
      <c r="AH9" s="148">
        <f>SUM('Расход ХВС 2013-2017 '!T13,'Расход ХВС 2013-2017 '!V13)</f>
        <v>1003</v>
      </c>
      <c r="AI9" s="148">
        <f>'Расход э-энергии 2013-2017 '!U13+'Расход э-энергии 2013-2017 '!W13+'Расход ХВС 2013-2017 '!U13+'Расход ХВС 2013-2017 '!W13</f>
        <v>601800</v>
      </c>
    </row>
    <row r="10" spans="1:35" ht="23.25" customHeight="1" x14ac:dyDescent="0.35">
      <c r="B10" s="318"/>
      <c r="C10" s="148" t="s">
        <v>94</v>
      </c>
      <c r="D10" s="148"/>
      <c r="E10" s="148">
        <f>'Расход э-энергии 2013-2017 '!D14+'Расход э-энергии 2013-2017 '!F14</f>
        <v>8928</v>
      </c>
      <c r="F10" s="148">
        <f>SUM('Расход ХВС 2013-2017 '!D14,'Расход ХВС 2013-2017 '!F14)</f>
        <v>1110</v>
      </c>
      <c r="G10" s="148">
        <f>SUM('Расход э-энергии 2013-2017 '!E14+'Расход э-энергии 2013-2017 '!G14+'Расход ХВС 2013-2017 '!E14+'Расход ХВС 2013-2017 '!G14)</f>
        <v>266640</v>
      </c>
      <c r="I10" s="318"/>
      <c r="J10" s="148" t="s">
        <v>94</v>
      </c>
      <c r="K10" s="148"/>
      <c r="L10" s="148">
        <f>'Расход э-энергии 2013-2017 '!H14+'Расход э-энергии 2013-2017 '!J14</f>
        <v>0</v>
      </c>
      <c r="M10" s="148">
        <f>SUM('Расход ХВС 2013-2017 '!H14,'Расход ХВС 2013-2017 '!J14)</f>
        <v>1218</v>
      </c>
      <c r="N10" s="148">
        <f>'Расход э-энергии 2013-2017 '!I14+'Расход э-энергии 2013-2017 '!K14+'Расход ХВС 2013-2017 '!I14+'Расход ХВС 2013-2017 '!K14</f>
        <v>365400</v>
      </c>
      <c r="P10" s="318"/>
      <c r="Q10" s="148" t="s">
        <v>94</v>
      </c>
      <c r="R10" s="148"/>
      <c r="S10" s="148">
        <f>'Расход э-энергии 2013-2017 '!L14+'Расход э-энергии 2013-2017 '!N14</f>
        <v>0</v>
      </c>
      <c r="T10" s="148">
        <f>SUM('Расход ХВС 2013-2017 '!L14,'Расход ХВС 2013-2017 '!N14)</f>
        <v>332</v>
      </c>
      <c r="U10" s="148">
        <f>'Расход э-энергии 2013-2017 '!M14+'Расход э-энергии 2013-2017 '!O14+'Расход ХВС 2013-2017 '!M14+'Расход ХВС 2013-2017 '!O14</f>
        <v>132800</v>
      </c>
      <c r="W10" s="318"/>
      <c r="X10" s="148" t="s">
        <v>94</v>
      </c>
      <c r="Y10" s="148"/>
      <c r="Z10" s="148">
        <f>'Расход э-энергии 2013-2017 '!P14+'Расход э-энергии 2013-2017 '!R14</f>
        <v>0</v>
      </c>
      <c r="AA10" s="148">
        <f>SUM('Расход ХВС 2013-2017 '!P14,'Расход ХВС 2013-2017 '!R14)</f>
        <v>1356</v>
      </c>
      <c r="AB10" s="148">
        <f>'Расход э-энергии 2013-2017 '!Q14+'Расход э-энергии 2013-2017 '!S14+'Расход ХВС 2013-2017 '!Q14+'Расход ХВС 2013-2017 '!S14</f>
        <v>678000</v>
      </c>
      <c r="AD10" s="318"/>
      <c r="AE10" s="148" t="s">
        <v>94</v>
      </c>
      <c r="AF10" s="148"/>
      <c r="AG10" s="148">
        <f>'Расход э-энергии 2013-2017 '!T14+'Расход э-энергии 2013-2017 '!V14</f>
        <v>0</v>
      </c>
      <c r="AH10" s="148">
        <f>SUM('Расход ХВС 2013-2017 '!T14,'Расход ХВС 2013-2017 '!V14)</f>
        <v>1014</v>
      </c>
      <c r="AI10" s="148">
        <f>'Расход э-энергии 2013-2017 '!U14+'Расход э-энергии 2013-2017 '!W14+'Расход ХВС 2013-2017 '!U14+'Расход ХВС 2013-2017 '!W14</f>
        <v>608400</v>
      </c>
    </row>
    <row r="11" spans="1:35" ht="23.25" customHeight="1" x14ac:dyDescent="0.35">
      <c r="B11" s="318"/>
      <c r="C11" s="148" t="s">
        <v>95</v>
      </c>
      <c r="D11" s="148"/>
      <c r="E11" s="148">
        <f>'Расход э-энергии 2013-2017 '!D15+'Расход э-энергии 2013-2017 '!F15</f>
        <v>2714</v>
      </c>
      <c r="F11" s="148">
        <f>SUM('Расход ХВС 2013-2017 '!D15,'Расход ХВС 2013-2017 '!F15)</f>
        <v>1221</v>
      </c>
      <c r="G11" s="148">
        <f>SUM('Расход э-энергии 2013-2017 '!E15+'Расход э-энергии 2013-2017 '!G15+'Расход ХВС 2013-2017 '!E15+'Расход ХВС 2013-2017 '!G15)</f>
        <v>257770</v>
      </c>
      <c r="I11" s="318"/>
      <c r="J11" s="148" t="s">
        <v>95</v>
      </c>
      <c r="K11" s="148"/>
      <c r="L11" s="148">
        <f>'Расход э-энергии 2013-2017 '!H15+'Расход э-энергии 2013-2017 '!J15</f>
        <v>0</v>
      </c>
      <c r="M11" s="148">
        <f>SUM('Расход ХВС 2013-2017 '!H15,'Расход ХВС 2013-2017 '!J15)</f>
        <v>1439</v>
      </c>
      <c r="N11" s="148">
        <f>'Расход э-энергии 2013-2017 '!I15+'Расход э-энергии 2013-2017 '!K15+'Расход ХВС 2013-2017 '!I15+'Расход ХВС 2013-2017 '!K15</f>
        <v>431700</v>
      </c>
      <c r="P11" s="318"/>
      <c r="Q11" s="148" t="s">
        <v>95</v>
      </c>
      <c r="R11" s="148"/>
      <c r="S11" s="148">
        <f>'Расход э-энергии 2013-2017 '!L15+'Расход э-энергии 2013-2017 '!N15</f>
        <v>0</v>
      </c>
      <c r="T11" s="148">
        <f>SUM('Расход ХВС 2013-2017 '!L15,'Расход ХВС 2013-2017 '!N15)</f>
        <v>728</v>
      </c>
      <c r="U11" s="148">
        <f>'Расход э-энергии 2013-2017 '!M15+'Расход э-энергии 2013-2017 '!O15+'Расход ХВС 2013-2017 '!M15+'Расход ХВС 2013-2017 '!O15</f>
        <v>291200</v>
      </c>
      <c r="W11" s="318"/>
      <c r="X11" s="148" t="s">
        <v>95</v>
      </c>
      <c r="Y11" s="148"/>
      <c r="Z11" s="148">
        <f>'Расход э-энергии 2013-2017 '!P15+'Расход э-энергии 2013-2017 '!R15</f>
        <v>0</v>
      </c>
      <c r="AA11" s="148">
        <f>SUM('Расход ХВС 2013-2017 '!P15,'Расход ХВС 2013-2017 '!R15)</f>
        <v>924</v>
      </c>
      <c r="AB11" s="148">
        <f>'Расход э-энергии 2013-2017 '!Q15+'Расход э-энергии 2013-2017 '!S15+'Расход ХВС 2013-2017 '!Q15+'Расход ХВС 2013-2017 '!S15</f>
        <v>462000</v>
      </c>
      <c r="AD11" s="318"/>
      <c r="AE11" s="148" t="s">
        <v>95</v>
      </c>
      <c r="AF11" s="148"/>
      <c r="AG11" s="148">
        <f>'Расход э-энергии 2013-2017 '!T15+'Расход э-энергии 2013-2017 '!V15</f>
        <v>0</v>
      </c>
      <c r="AH11" s="148">
        <f>SUM('Расход ХВС 2013-2017 '!T15,'Расход ХВС 2013-2017 '!V15)</f>
        <v>701</v>
      </c>
      <c r="AI11" s="148">
        <f>'Расход э-энергии 2013-2017 '!U15+'Расход э-энергии 2013-2017 '!W15+'Расход ХВС 2013-2017 '!U15+'Расход ХВС 2013-2017 '!W15</f>
        <v>420600</v>
      </c>
    </row>
    <row r="12" spans="1:35" ht="23.25" customHeight="1" x14ac:dyDescent="0.35">
      <c r="B12" s="318"/>
      <c r="C12" s="148" t="s">
        <v>96</v>
      </c>
      <c r="D12" s="148"/>
      <c r="E12" s="148">
        <f>'Расход э-энергии 2013-2017 '!D16+'Расход э-энергии 2013-2017 '!F16</f>
        <v>3924</v>
      </c>
      <c r="F12" s="148">
        <f>SUM('Расход ХВС 2013-2017 '!D16,'Расход ХВС 2013-2017 '!F16)</f>
        <v>1011</v>
      </c>
      <c r="G12" s="148">
        <f>SUM('Расход э-энергии 2013-2017 '!E16+'Расход э-энергии 2013-2017 '!G16+'Расход ХВС 2013-2017 '!E16+'Расход ХВС 2013-2017 '!G16)</f>
        <v>221820</v>
      </c>
      <c r="I12" s="318"/>
      <c r="J12" s="148" t="s">
        <v>96</v>
      </c>
      <c r="K12" s="148"/>
      <c r="L12" s="148">
        <f>'Расход э-энергии 2013-2017 '!H16+'Расход э-энергии 2013-2017 '!J16</f>
        <v>0</v>
      </c>
      <c r="M12" s="148">
        <f>SUM('Расход ХВС 2013-2017 '!H16,'Расход ХВС 2013-2017 '!J16)</f>
        <v>1407</v>
      </c>
      <c r="N12" s="148">
        <f>'Расход э-энергии 2013-2017 '!I16+'Расход э-энергии 2013-2017 '!K16+'Расход ХВС 2013-2017 '!I16+'Расход ХВС 2013-2017 '!K16</f>
        <v>422100</v>
      </c>
      <c r="P12" s="318"/>
      <c r="Q12" s="148" t="s">
        <v>96</v>
      </c>
      <c r="R12" s="148"/>
      <c r="S12" s="148">
        <f>'Расход э-энергии 2013-2017 '!L16+'Расход э-энергии 2013-2017 '!N16</f>
        <v>0</v>
      </c>
      <c r="T12" s="148">
        <f>SUM('Расход ХВС 2013-2017 '!L16,'Расход ХВС 2013-2017 '!N16)</f>
        <v>1092</v>
      </c>
      <c r="U12" s="148">
        <f>'Расход э-энергии 2013-2017 '!M16+'Расход э-энергии 2013-2017 '!O16+'Расход ХВС 2013-2017 '!M16+'Расход ХВС 2013-2017 '!O16</f>
        <v>436800</v>
      </c>
      <c r="W12" s="318"/>
      <c r="X12" s="148" t="s">
        <v>96</v>
      </c>
      <c r="Y12" s="148"/>
      <c r="Z12" s="148">
        <f>'Расход э-энергии 2013-2017 '!P16+'Расход э-энергии 2013-2017 '!R16</f>
        <v>0</v>
      </c>
      <c r="AA12" s="148">
        <f>SUM('Расход ХВС 2013-2017 '!P16,'Расход ХВС 2013-2017 '!R16)</f>
        <v>469</v>
      </c>
      <c r="AB12" s="148">
        <f>'Расход э-энергии 2013-2017 '!Q16+'Расход э-энергии 2013-2017 '!S16+'Расход ХВС 2013-2017 '!Q16+'Расход ХВС 2013-2017 '!S16</f>
        <v>234500</v>
      </c>
      <c r="AD12" s="318"/>
      <c r="AE12" s="148" t="s">
        <v>96</v>
      </c>
      <c r="AF12" s="148"/>
      <c r="AG12" s="148">
        <f>'Расход э-энергии 2013-2017 '!T16+'Расход э-энергии 2013-2017 '!V16</f>
        <v>0</v>
      </c>
      <c r="AH12" s="148">
        <f>SUM('Расход ХВС 2013-2017 '!T16,'Расход ХВС 2013-2017 '!V16)</f>
        <v>348</v>
      </c>
      <c r="AI12" s="148">
        <f>'Расход э-энергии 2013-2017 '!U16+'Расход э-энергии 2013-2017 '!W16+'Расход ХВС 2013-2017 '!U16+'Расход ХВС 2013-2017 '!W16</f>
        <v>208800</v>
      </c>
    </row>
    <row r="13" spans="1:35" ht="23.25" customHeight="1" x14ac:dyDescent="0.35">
      <c r="B13" s="318"/>
      <c r="C13" s="148" t="s">
        <v>97</v>
      </c>
      <c r="D13" s="148">
        <f>'Расход  тепла 2013-2017'!D7</f>
        <v>40</v>
      </c>
      <c r="E13" s="148">
        <f>'Расход э-энергии 2013-2017 '!D17+'Расход э-энергии 2013-2017 '!F17</f>
        <v>6200</v>
      </c>
      <c r="F13" s="148">
        <f>SUM('Расход ХВС 2013-2017 '!D17,'Расход ХВС 2013-2017 '!F17)</f>
        <v>1605</v>
      </c>
      <c r="G13" s="148">
        <f>'Расход  тепла 2013-2017'!E33+'Расход э-энергии 2013-2017 '!E17+'Расход э-энергии 2013-2017 '!G17+'Расход ХВС 2013-2017 '!E17+'Расход ХВС 2013-2017 '!G17</f>
        <v>552000</v>
      </c>
      <c r="I13" s="318"/>
      <c r="J13" s="148" t="s">
        <v>97</v>
      </c>
      <c r="K13" s="148">
        <f>'Расход  тепла 2013-2017'!H7</f>
        <v>50</v>
      </c>
      <c r="L13" s="148">
        <f>'Расход э-энергии 2013-2017 '!H17+'Расход э-энергии 2013-2017 '!J17</f>
        <v>0</v>
      </c>
      <c r="M13" s="148">
        <f>SUM('Расход ХВС 2013-2017 '!H17,'Расход ХВС 2013-2017 '!J17)</f>
        <v>1185</v>
      </c>
      <c r="N13" s="148">
        <f>'Расход  тепла 2013-2017'!I33+'Расход э-энергии 2013-2017 '!I17+'Расход э-энергии 2013-2017 '!K17+'Расход ХВС 2013-2017 '!I17+'Расход ХВС 2013-2017 '!K17</f>
        <v>605500</v>
      </c>
      <c r="P13" s="318"/>
      <c r="Q13" s="148" t="s">
        <v>97</v>
      </c>
      <c r="R13" s="148">
        <f>'Расход  тепла 2013-2017'!M7</f>
        <v>60</v>
      </c>
      <c r="S13" s="148">
        <f>'Расход э-энергии 2013-2017 '!L17+'Расход э-энергии 2013-2017 '!N17</f>
        <v>0</v>
      </c>
      <c r="T13" s="148">
        <f>SUM('Расход ХВС 2013-2017 '!L17,'Расход ХВС 2013-2017 '!N17)</f>
        <v>166</v>
      </c>
      <c r="U13" s="148">
        <f>'Расход  тепла 2013-2017'!N33+'Расход э-энергии 2013-2017 '!M17+'Расход э-энергии 2013-2017 '!O17+'Расход ХВС 2013-2017 '!M17+'Расход ХВС 2013-2017 '!O17</f>
        <v>366400</v>
      </c>
      <c r="W13" s="318"/>
      <c r="X13" s="148" t="s">
        <v>97</v>
      </c>
      <c r="Y13" s="148">
        <f>'Расход  тепла 2013-2017'!R7</f>
        <v>40</v>
      </c>
      <c r="Z13" s="148">
        <f>'Расход э-энергии 2013-2017 '!P17+'Расход э-энергии 2013-2017 '!R17</f>
        <v>0</v>
      </c>
      <c r="AA13" s="148">
        <f>SUM('Расход ХВС 2013-2017 '!P17,'Расход ХВС 2013-2017 '!R17)</f>
        <v>247</v>
      </c>
      <c r="AB13" s="148">
        <f>'Расход  тепла 2013-2017'!S33+'Расход э-энергии 2013-2017 '!Q17+'Расход э-энергии 2013-2017 '!S17+'Расход ХВС 2013-2017 '!Q17+'Расход ХВС 2013-2017 '!S17</f>
        <v>323500</v>
      </c>
      <c r="AD13" s="318"/>
      <c r="AE13" s="148" t="s">
        <v>97</v>
      </c>
      <c r="AF13" s="148">
        <f>'Расход  тепла 2013-2017'!W7</f>
        <v>40</v>
      </c>
      <c r="AG13" s="148">
        <f>'Расход э-энергии 2013-2017 '!T17+'Расход э-энергии 2013-2017 '!V17</f>
        <v>0</v>
      </c>
      <c r="AH13" s="148">
        <f>SUM('Расход ХВС 2013-2017 '!T17,'Расход ХВС 2013-2017 '!V17)</f>
        <v>711</v>
      </c>
      <c r="AI13" s="148">
        <f>'Расход  тепла 2013-2017'!X33+'Расход э-энергии 2013-2017 '!U17+'Расход э-энергии 2013-2017 '!W17+'Расход ХВС 2013-2017 '!U17+'Расход ХВС 2013-2017 '!W17</f>
        <v>626600</v>
      </c>
    </row>
    <row r="14" spans="1:35" ht="23.25" customHeight="1" x14ac:dyDescent="0.35">
      <c r="B14" s="318"/>
      <c r="C14" s="148" t="s">
        <v>98</v>
      </c>
      <c r="D14" s="148">
        <f>'Расход  тепла 2013-2017'!D8</f>
        <v>80</v>
      </c>
      <c r="E14" s="148">
        <f>'Расход э-энергии 2013-2017 '!D18+'Расход э-энергии 2013-2017 '!F18</f>
        <v>5153</v>
      </c>
      <c r="F14" s="148">
        <f>SUM('Расход ХВС 2013-2017 '!D18,'Расход ХВС 2013-2017 '!F18)</f>
        <v>319</v>
      </c>
      <c r="G14" s="148">
        <f>'Расход  тепла 2013-2017'!E34+'Расход э-энергии 2013-2017 '!E18+'Расход э-энергии 2013-2017 '!G18+'Расход ХВС 2013-2017 '!E18+'Расход ХВС 2013-2017 '!G18</f>
        <v>489565</v>
      </c>
      <c r="I14" s="318"/>
      <c r="J14" s="148" t="s">
        <v>98</v>
      </c>
      <c r="K14" s="148">
        <f>'Расход  тепла 2013-2017'!H8</f>
        <v>60</v>
      </c>
      <c r="L14" s="148">
        <f>'Расход э-энергии 2013-2017 '!H18+'Расход э-энергии 2013-2017 '!J18</f>
        <v>0</v>
      </c>
      <c r="M14" s="148">
        <f>SUM('Расход ХВС 2013-2017 '!H18,'Расход ХВС 2013-2017 '!J18)</f>
        <v>1296</v>
      </c>
      <c r="N14" s="148">
        <f>'Расход  тепла 2013-2017'!I34+'Расход э-энергии 2013-2017 '!I18+'Расход э-энергии 2013-2017 '!K18+'Расход ХВС 2013-2017 '!I18+'Расход ХВС 2013-2017 '!K18</f>
        <v>688800</v>
      </c>
      <c r="P14" s="318"/>
      <c r="Q14" s="148" t="s">
        <v>98</v>
      </c>
      <c r="R14" s="148">
        <f>'Расход  тепла 2013-2017'!M8</f>
        <v>70</v>
      </c>
      <c r="S14" s="148">
        <f>'Расход э-энергии 2013-2017 '!L18+'Расход э-энергии 2013-2017 '!N18</f>
        <v>0</v>
      </c>
      <c r="T14" s="148">
        <f>SUM('Расход ХВС 2013-2017 '!L18,'Расход ХВС 2013-2017 '!N18)</f>
        <v>992</v>
      </c>
      <c r="U14" s="148">
        <f>'Расход  тепла 2013-2017'!N34+'Расход э-энергии 2013-2017 '!M18+'Расход э-энергии 2013-2017 '!O18+'Расход ХВС 2013-2017 '!M18+'Расход ХВС 2013-2017 '!O18</f>
        <v>746800</v>
      </c>
      <c r="W14" s="318"/>
      <c r="X14" s="148" t="s">
        <v>98</v>
      </c>
      <c r="Y14" s="148">
        <f>'Расход  тепла 2013-2017'!R8</f>
        <v>80</v>
      </c>
      <c r="Z14" s="148">
        <f>'Расход э-энергии 2013-2017 '!P18+'Расход э-энергии 2013-2017 '!R18</f>
        <v>0</v>
      </c>
      <c r="AA14" s="148">
        <f>SUM('Расход ХВС 2013-2017 '!P18,'Расход ХВС 2013-2017 '!R18)</f>
        <v>458</v>
      </c>
      <c r="AB14" s="148">
        <f>'Расход  тепла 2013-2017'!S34+'Расход э-энергии 2013-2017 '!Q18+'Расход э-энергии 2013-2017 '!S18+'Расход ХВС 2013-2017 '!Q18+'Расход ХВС 2013-2017 '!S18</f>
        <v>629000</v>
      </c>
      <c r="AD14" s="318"/>
      <c r="AE14" s="148" t="s">
        <v>98</v>
      </c>
      <c r="AF14" s="148">
        <f>'Расход  тепла 2013-2017'!W8</f>
        <v>80</v>
      </c>
      <c r="AG14" s="148">
        <f>'Расход э-энергии 2013-2017 '!T18+'Расход э-энергии 2013-2017 '!V18</f>
        <v>0</v>
      </c>
      <c r="AH14" s="148">
        <f>SUM('Расход ХВС 2013-2017 '!T18,'Расход ХВС 2013-2017 '!V18)</f>
        <v>711</v>
      </c>
      <c r="AI14" s="148">
        <f>'Расход  тепла 2013-2017'!X34+'Расход э-энергии 2013-2017 '!U18+'Расход э-энергии 2013-2017 '!W18+'Расход ХВС 2013-2017 '!U18+'Расход ХВС 2013-2017 '!W18</f>
        <v>826600</v>
      </c>
    </row>
    <row r="15" spans="1:35" ht="23.25" customHeight="1" x14ac:dyDescent="0.35">
      <c r="B15" s="318"/>
      <c r="C15" s="148" t="s">
        <v>99</v>
      </c>
      <c r="D15" s="148">
        <f>'Расход  тепла 2013-2017'!D9</f>
        <v>100</v>
      </c>
      <c r="E15" s="148">
        <f>'Расход э-энергии 2013-2017 '!D19+'Расход э-энергии 2013-2017 '!F19</f>
        <v>261</v>
      </c>
      <c r="F15" s="148">
        <f>SUM('Расход ХВС 2013-2017 '!D19,'Расход ХВС 2013-2017 '!F19)</f>
        <v>863</v>
      </c>
      <c r="G15" s="148">
        <f>'Расход  тепла 2013-2017'!E35+'Расход э-энергии 2013-2017 '!E19+'Расход э-энергии 2013-2017 '!G19+'Расход ХВС 2013-2017 '!E19+'Расход ХВС 2013-2017 '!G19</f>
        <v>673905</v>
      </c>
      <c r="I15" s="318"/>
      <c r="J15" s="148" t="s">
        <v>99</v>
      </c>
      <c r="K15" s="148">
        <f>'Расход  тепла 2013-2017'!H9</f>
        <v>70</v>
      </c>
      <c r="L15" s="148">
        <f>'Расход э-энергии 2013-2017 '!H19+'Расход э-энергии 2013-2017 '!J19</f>
        <v>0</v>
      </c>
      <c r="M15" s="148">
        <f>SUM('Расход ХВС 2013-2017 '!H19,'Расход ХВС 2013-2017 '!J19)</f>
        <v>1407</v>
      </c>
      <c r="N15" s="148">
        <f>'Расход  тепла 2013-2017'!I35+'Расход э-энергии 2013-2017 '!I19+'Расход э-энергии 2013-2017 '!K19+'Расход ХВС 2013-2017 '!I19+'Расход ХВС 2013-2017 '!K19</f>
        <v>772100</v>
      </c>
      <c r="P15" s="318"/>
      <c r="Q15" s="148" t="s">
        <v>99</v>
      </c>
      <c r="R15" s="148">
        <f>'Расход  тепла 2013-2017'!M9</f>
        <v>80</v>
      </c>
      <c r="S15" s="148">
        <f>'Расход э-энергии 2013-2017 '!L19+'Расход э-энергии 2013-2017 '!N19</f>
        <v>0</v>
      </c>
      <c r="T15" s="148">
        <f>SUM('Расход ХВС 2013-2017 '!L19,'Расход ХВС 2013-2017 '!N19)</f>
        <v>418</v>
      </c>
      <c r="U15" s="148">
        <f>'Расход  тепла 2013-2017'!N35+'Расход э-энергии 2013-2017 '!M19+'Расход э-энергии 2013-2017 '!O19+'Расход ХВС 2013-2017 '!M19+'Расход ХВС 2013-2017 '!O19</f>
        <v>567200</v>
      </c>
      <c r="W15" s="318"/>
      <c r="X15" s="148" t="s">
        <v>99</v>
      </c>
      <c r="Y15" s="148">
        <f>'Расход  тепла 2013-2017'!R9</f>
        <v>100</v>
      </c>
      <c r="Z15" s="148">
        <f>'Расход э-энергии 2013-2017 '!P19+'Расход э-энергии 2013-2017 '!R19</f>
        <v>0</v>
      </c>
      <c r="AA15" s="148">
        <f>SUM('Расход ХВС 2013-2017 '!P19,'Расход ХВС 2013-2017 '!R19)</f>
        <v>147</v>
      </c>
      <c r="AB15" s="148">
        <f>'Расход  тепла 2013-2017'!S35+'Расход э-энергии 2013-2017 '!Q19+'Расход э-энергии 2013-2017 '!S19+'Расход ХВС 2013-2017 '!Q19+'Расход ХВС 2013-2017 '!S19</f>
        <v>573500</v>
      </c>
      <c r="AD15" s="318"/>
      <c r="AE15" s="148" t="s">
        <v>99</v>
      </c>
      <c r="AF15" s="148">
        <f>'Расход  тепла 2013-2017'!W9</f>
        <v>100</v>
      </c>
      <c r="AG15" s="148">
        <f>'Расход э-энергии 2013-2017 '!T19+'Расход э-энергии 2013-2017 '!V19</f>
        <v>0</v>
      </c>
      <c r="AH15" s="148">
        <f>SUM('Расход ХВС 2013-2017 '!T19,'Расход ХВС 2013-2017 '!V19)</f>
        <v>1518</v>
      </c>
      <c r="AI15" s="148">
        <f>'Расход  тепла 2013-2017'!X35+'Расход э-энергии 2013-2017 '!U19+'Расход э-энергии 2013-2017 '!W19+'Расход ХВС 2013-2017 '!U19+'Расход ХВС 2013-2017 '!W19</f>
        <v>1410800</v>
      </c>
    </row>
    <row r="16" spans="1:35" ht="23.25" customHeight="1" x14ac:dyDescent="0.35">
      <c r="B16" s="149" t="s">
        <v>144</v>
      </c>
      <c r="C16" s="149"/>
      <c r="D16" s="149">
        <f>SUM(D4:D15)</f>
        <v>690</v>
      </c>
      <c r="E16" s="149">
        <f>SUM(E4:E15)</f>
        <v>55369</v>
      </c>
      <c r="F16" s="149">
        <f>SUM(F4:F15)</f>
        <v>12652</v>
      </c>
      <c r="G16" s="149">
        <f>SUM(G4:G15)</f>
        <v>6257245</v>
      </c>
      <c r="I16" s="149" t="s">
        <v>144</v>
      </c>
      <c r="J16" s="149"/>
      <c r="K16" s="149">
        <f>SUM(K4:K15)</f>
        <v>560</v>
      </c>
      <c r="L16" s="149">
        <f>SUM(L4:L15)</f>
        <v>0</v>
      </c>
      <c r="M16" s="149">
        <f>SUM(M4:M15)</f>
        <v>14975</v>
      </c>
      <c r="N16" s="149">
        <f>SUM(N4:N15)</f>
        <v>7260000</v>
      </c>
      <c r="P16" s="149" t="s">
        <v>144</v>
      </c>
      <c r="Q16" s="149"/>
      <c r="R16" s="149">
        <f>SUM(R4:R15)</f>
        <v>660</v>
      </c>
      <c r="S16" s="149">
        <f>SUM(S4:S15)</f>
        <v>0</v>
      </c>
      <c r="T16" s="149">
        <f>SUM(T4:T15)</f>
        <v>9307</v>
      </c>
      <c r="U16" s="149">
        <f>SUM(U4:U15)</f>
        <v>7022800</v>
      </c>
      <c r="W16" s="149" t="s">
        <v>144</v>
      </c>
      <c r="X16" s="149"/>
      <c r="Y16" s="149">
        <f>SUM(Y4:Y15)</f>
        <v>690</v>
      </c>
      <c r="Z16" s="149">
        <f>SUM(Z4:Z15)</f>
        <v>0</v>
      </c>
      <c r="AA16" s="149">
        <f>SUM(AA4:AA15)</f>
        <v>8257</v>
      </c>
      <c r="AB16" s="149">
        <f>SUM(AB4:AB15)</f>
        <v>7578500</v>
      </c>
      <c r="AD16" s="149" t="s">
        <v>144</v>
      </c>
      <c r="AE16" s="149"/>
      <c r="AF16" s="149">
        <f>SUM(AF4:AF15)</f>
        <v>690</v>
      </c>
      <c r="AG16" s="149">
        <f>SUM(AG4:AG15)</f>
        <v>0</v>
      </c>
      <c r="AH16" s="149">
        <f>SUM(AH4:AH15)</f>
        <v>10033</v>
      </c>
      <c r="AI16" s="149">
        <f>SUM(AI4:AI15)</f>
        <v>9469800</v>
      </c>
    </row>
  </sheetData>
  <sheetProtection password="CEEF" sheet="1" objects="1" scenarios="1"/>
  <mergeCells count="20">
    <mergeCell ref="AI2:AI3"/>
    <mergeCell ref="X2:X3"/>
    <mergeCell ref="Y2:AA2"/>
    <mergeCell ref="AB2:AB3"/>
    <mergeCell ref="AD2:AD15"/>
    <mergeCell ref="AE2:AE3"/>
    <mergeCell ref="AF2:AH2"/>
    <mergeCell ref="W2:W15"/>
    <mergeCell ref="C2:C3"/>
    <mergeCell ref="G2:G3"/>
    <mergeCell ref="D2:F2"/>
    <mergeCell ref="B2:B15"/>
    <mergeCell ref="I2:I15"/>
    <mergeCell ref="J2:J3"/>
    <mergeCell ref="K2:M2"/>
    <mergeCell ref="N2:N3"/>
    <mergeCell ref="P2:P15"/>
    <mergeCell ref="Q2:Q3"/>
    <mergeCell ref="R2:T2"/>
    <mergeCell ref="U2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Общие сведения</vt:lpstr>
      <vt:lpstr>Расход  тепла 2013-2017</vt:lpstr>
      <vt:lpstr>Обслуживание системы учета теп</vt:lpstr>
      <vt:lpstr>Расход э-энергии 2013-2017 </vt:lpstr>
      <vt:lpstr>Сравн. поквар-но э-эн (тек. г)</vt:lpstr>
      <vt:lpstr>Расход ХВС 2013-2017 </vt:lpstr>
      <vt:lpstr>Сравн. поквар-но ХВС (тек. год)</vt:lpstr>
      <vt:lpstr>Сверка с энерг. снаб. орг.</vt:lpstr>
      <vt:lpstr>Общее потербление энергии</vt:lpstr>
      <vt:lpstr>'Обслуживание системы учета теп'!Область_печати</vt:lpstr>
      <vt:lpstr>'Общее потербление энергии'!Область_печати</vt:lpstr>
      <vt:lpstr>'Общие сведения'!Область_печати</vt:lpstr>
      <vt:lpstr>'Расход  тепла 2013-2017'!Область_печати</vt:lpstr>
      <vt:lpstr>'Расход ХВС 2013-2017 '!Область_печати</vt:lpstr>
      <vt:lpstr>'Расход э-энергии 2013-2017 '!Область_печати</vt:lpstr>
      <vt:lpstr>'Сверка с энерг. снаб. орг.'!Область_печати</vt:lpstr>
      <vt:lpstr>'Сравн. поквар-но ХВС (тек. год)'!Область_печати</vt:lpstr>
      <vt:lpstr>'Сравн. поквар-но э-эн (тек. 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Башкирова</dc:creator>
  <cp:lastModifiedBy>user</cp:lastModifiedBy>
  <dcterms:created xsi:type="dcterms:W3CDTF">2006-09-28T05:33:49Z</dcterms:created>
  <dcterms:modified xsi:type="dcterms:W3CDTF">2016-10-06T14:08:59Z</dcterms:modified>
</cp:coreProperties>
</file>